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Расчет КС маршрута" sheetId="1" r:id="rId1"/>
  </sheets>
  <calcPr calcId="125725" iterateDelta="1E-4"/>
</workbook>
</file>

<file path=xl/calcChain.xml><?xml version="1.0" encoding="utf-8"?>
<calcChain xmlns="http://schemas.openxmlformats.org/spreadsheetml/2006/main">
  <c r="E8" i="1"/>
  <c r="E7"/>
  <c r="E6"/>
  <c r="E5"/>
  <c r="E4"/>
  <c r="I16"/>
  <c r="I17"/>
  <c r="H11"/>
  <c r="H12"/>
  <c r="H10"/>
  <c r="H8"/>
  <c r="H6"/>
  <c r="E9" l="1"/>
  <c r="D9"/>
  <c r="K18"/>
  <c r="H13"/>
  <c r="I18"/>
  <c r="E13" l="1"/>
  <c r="B28" s="1"/>
</calcChain>
</file>

<file path=xl/comments1.xml><?xml version="1.0" encoding="utf-8"?>
<comments xmlns="http://schemas.openxmlformats.org/spreadsheetml/2006/main">
  <authors>
    <author>Автор</author>
  </authors>
  <commentList>
    <comment ref="C16" authorId="0">
      <text>
        <r>
          <rPr>
            <b/>
            <sz val="9"/>
            <color indexed="81"/>
            <rFont val="Tahoma"/>
            <family val="2"/>
            <charset val="204"/>
          </rPr>
          <t>ПП2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6" authorId="0">
      <text>
        <r>
          <rPr>
            <b/>
            <sz val="9"/>
            <color indexed="81"/>
            <rFont val="Tahoma"/>
            <family val="2"/>
            <charset val="204"/>
          </rPr>
          <t>ПП3
ПП3</t>
        </r>
      </text>
    </comment>
    <comment ref="E1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ПП8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6" authorId="0">
      <text>
        <r>
          <rPr>
            <b/>
            <sz val="9"/>
            <color indexed="81"/>
            <rFont val="Tahoma"/>
            <family val="2"/>
            <charset val="204"/>
          </rPr>
          <t>ПП9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204"/>
          </rPr>
          <t>ПП10</t>
        </r>
      </text>
    </comment>
    <comment ref="H16" authorId="0">
      <text>
        <r>
          <rPr>
            <b/>
            <sz val="9"/>
            <color indexed="81"/>
            <rFont val="Tahoma"/>
            <family val="2"/>
            <charset val="204"/>
          </rPr>
          <t>ПП11</t>
        </r>
      </text>
    </comment>
    <comment ref="C17" authorId="0">
      <text>
        <r>
          <rPr>
            <b/>
            <sz val="9"/>
            <color indexed="81"/>
            <rFont val="Tahoma"/>
            <family val="2"/>
            <charset val="204"/>
          </rPr>
          <t>ПП4</t>
        </r>
      </text>
    </comment>
    <comment ref="D17" authorId="0">
      <text>
        <r>
          <rPr>
            <b/>
            <sz val="9"/>
            <color indexed="81"/>
            <rFont val="Tahoma"/>
            <family val="2"/>
            <charset val="204"/>
          </rPr>
          <t>ПП5</t>
        </r>
      </text>
    </comment>
    <comment ref="E17" authorId="0">
      <text>
        <r>
          <rPr>
            <b/>
            <sz val="9"/>
            <color indexed="81"/>
            <rFont val="Tahoma"/>
            <family val="2"/>
            <charset val="204"/>
          </rPr>
          <t>ПП7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<sst xmlns="http://schemas.openxmlformats.org/spreadsheetml/2006/main" count="44" uniqueCount="44">
  <si>
    <t>в.к</t>
  </si>
  <si>
    <t>L</t>
  </si>
  <si>
    <t>Кэп</t>
  </si>
  <si>
    <t>ЭП</t>
  </si>
  <si>
    <t>х.к</t>
  </si>
  <si>
    <t>ср.к</t>
  </si>
  <si>
    <t>н.к</t>
  </si>
  <si>
    <t>св.н.к.</t>
  </si>
  <si>
    <t>хар.дор</t>
  </si>
  <si>
    <t>ЛП</t>
  </si>
  <si>
    <t>Тф</t>
  </si>
  <si>
    <t>Тн</t>
  </si>
  <si>
    <t>Lн</t>
  </si>
  <si>
    <t>I</t>
  </si>
  <si>
    <t>S</t>
  </si>
  <si>
    <t>Перевальные взлеты</t>
  </si>
  <si>
    <t>н/к</t>
  </si>
  <si>
    <t>1а</t>
  </si>
  <si>
    <t>1б</t>
  </si>
  <si>
    <t>2а</t>
  </si>
  <si>
    <t>2б</t>
  </si>
  <si>
    <t>Переправы</t>
  </si>
  <si>
    <t>Каньоны</t>
  </si>
  <si>
    <t>Осыпи и морены</t>
  </si>
  <si>
    <t>Каменные завалы</t>
  </si>
  <si>
    <t>Снежно-ледовые
участки</t>
  </si>
  <si>
    <t>Растительный покров</t>
  </si>
  <si>
    <t>Пески</t>
  </si>
  <si>
    <t>Болота</t>
  </si>
  <si>
    <t>Начало маршрута: </t>
  </si>
  <si>
    <t>Конец маршрута:</t>
  </si>
  <si>
    <t>Количество временных интервалов:</t>
  </si>
  <si>
    <t>Расчетная сложность (S) по ОСНОВНОМУ варианту</t>
  </si>
  <si>
    <t>Расчетная интенсивность (I) по ОСНОВНОМУ варианту</t>
  </si>
  <si>
    <t>Расчетная автономность (А) по ОСНОВНОМУ варианту</t>
  </si>
  <si>
    <t xml:space="preserve">по калькулятору velotrex.ru автномность (А): </t>
  </si>
  <si>
    <t>Расчетная категрия сложности в баллах (КС) 
по ОСНОВНОМУ варианту маршрута</t>
  </si>
  <si>
    <t>2 к.т.</t>
  </si>
  <si>
    <t>1 к.т.</t>
  </si>
  <si>
    <t>05 июня 2021 11:00</t>
  </si>
  <si>
    <t>Не автономная ночевка</t>
  </si>
  <si>
    <t>10 июня</t>
  </si>
  <si>
    <t>13 июня 2021 19:00</t>
  </si>
  <si>
    <t>Удовлетворяет требованиям МКВТМ
для маршрутов 2 к.с. -  КС=10-17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</si>
</sst>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26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/>
    <xf numFmtId="0" fontId="0" fillId="0" borderId="0" xfId="0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13" xfId="0" applyBorder="1"/>
    <xf numFmtId="2" fontId="0" fillId="0" borderId="1" xfId="0" applyNumberFormat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Border="1" applyAlignment="1"/>
    <xf numFmtId="0" fontId="7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7" xfId="0" applyBorder="1" applyAlignment="1"/>
    <xf numFmtId="0" fontId="0" fillId="0" borderId="8" xfId="0" applyBorder="1" applyAlignment="1"/>
    <xf numFmtId="2" fontId="11" fillId="2" borderId="9" xfId="0" applyNumberFormat="1" applyFont="1" applyFill="1" applyBorder="1" applyAlignment="1">
      <alignment horizontal="center" vertical="center"/>
    </xf>
    <xf numFmtId="2" fontId="12" fillId="2" borderId="10" xfId="0" applyNumberFormat="1" applyFont="1" applyFill="1" applyBorder="1" applyAlignment="1"/>
    <xf numFmtId="2" fontId="12" fillId="2" borderId="11" xfId="0" applyNumberFormat="1" applyFont="1" applyFill="1" applyBorder="1" applyAlignment="1"/>
    <xf numFmtId="0" fontId="4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2" borderId="6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15" xfId="0" applyBorder="1" applyAlignment="1"/>
    <xf numFmtId="0" fontId="0" fillId="0" borderId="12" xfId="0" applyBorder="1" applyAlignment="1"/>
    <xf numFmtId="2" fontId="0" fillId="0" borderId="0" xfId="0" applyNumberForma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center"/>
    </xf>
    <xf numFmtId="0" fontId="10" fillId="0" borderId="15" xfId="0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0" fillId="0" borderId="19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9"/>
  <sheetViews>
    <sheetView showGridLines="0" tabSelected="1" zoomScale="75" zoomScaleNormal="75" workbookViewId="0">
      <selection activeCell="Z15" sqref="Z15"/>
    </sheetView>
  </sheetViews>
  <sheetFormatPr defaultRowHeight="15"/>
  <cols>
    <col min="1" max="1" width="2.7109375" customWidth="1"/>
    <col min="3" max="4" width="7.7109375" customWidth="1"/>
    <col min="5" max="5" width="7.28515625" customWidth="1"/>
    <col min="6" max="9" width="7.7109375" customWidth="1"/>
    <col min="10" max="10" width="7.7109375" hidden="1" customWidth="1"/>
    <col min="11" max="11" width="7.7109375" customWidth="1"/>
    <col min="12" max="12" width="7.7109375" hidden="1" customWidth="1"/>
    <col min="13" max="13" width="7.7109375" customWidth="1"/>
    <col min="14" max="14" width="7.7109375" hidden="1" customWidth="1"/>
    <col min="15" max="15" width="7.7109375" customWidth="1"/>
    <col min="16" max="16" width="7.7109375" hidden="1" customWidth="1"/>
    <col min="17" max="17" width="7.7109375" customWidth="1"/>
    <col min="18" max="18" width="9.140625" hidden="1" customWidth="1"/>
    <col min="19" max="19" width="21" customWidth="1"/>
    <col min="20" max="20" width="12.85546875" customWidth="1"/>
  </cols>
  <sheetData>
    <row r="1" spans="1:19" ht="9.9499999999999993" customHeight="1" thickBot="1"/>
    <row r="2" spans="1:19" ht="15.75" thickBot="1">
      <c r="B2" s="45" t="s">
        <v>33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7"/>
    </row>
    <row r="3" spans="1:19">
      <c r="B3" s="12" t="s">
        <v>8</v>
      </c>
      <c r="C3" s="13" t="s">
        <v>2</v>
      </c>
      <c r="D3" s="13" t="s">
        <v>1</v>
      </c>
      <c r="E3" s="13" t="s">
        <v>3</v>
      </c>
      <c r="F3" s="1"/>
      <c r="G3" s="4"/>
      <c r="H3" s="13" t="s">
        <v>9</v>
      </c>
      <c r="I3" s="13" t="s">
        <v>16</v>
      </c>
      <c r="J3" s="13"/>
      <c r="K3" s="13" t="s">
        <v>17</v>
      </c>
      <c r="L3" s="13"/>
      <c r="M3" s="13" t="s">
        <v>18</v>
      </c>
      <c r="N3" s="13"/>
      <c r="O3" s="13" t="s">
        <v>19</v>
      </c>
      <c r="P3" s="14"/>
      <c r="Q3" s="14" t="s">
        <v>20</v>
      </c>
      <c r="R3" s="14"/>
      <c r="S3" s="13"/>
    </row>
    <row r="4" spans="1:19">
      <c r="A4" s="11"/>
      <c r="B4" s="2" t="s">
        <v>0</v>
      </c>
      <c r="C4" s="3">
        <v>1</v>
      </c>
      <c r="D4" s="22">
        <v>264.39999999999998</v>
      </c>
      <c r="E4" s="22">
        <f>C4*D4</f>
        <v>264.39999999999998</v>
      </c>
      <c r="F4" s="66"/>
      <c r="G4" s="4"/>
      <c r="H4" s="3">
        <v>0</v>
      </c>
      <c r="I4" s="3"/>
      <c r="J4" s="3"/>
      <c r="K4" s="3"/>
      <c r="L4" s="3"/>
      <c r="M4" s="3"/>
      <c r="N4" s="3">
        <v>20</v>
      </c>
      <c r="O4" s="3"/>
      <c r="P4" s="3">
        <v>40</v>
      </c>
      <c r="Q4" s="3"/>
      <c r="R4" s="3">
        <v>80</v>
      </c>
      <c r="S4" s="16" t="s">
        <v>21</v>
      </c>
    </row>
    <row r="5" spans="1:19">
      <c r="A5" s="19"/>
      <c r="B5" s="2" t="s">
        <v>4</v>
      </c>
      <c r="C5" s="3">
        <v>1.1000000000000001</v>
      </c>
      <c r="D5" s="22">
        <v>155.69999999999999</v>
      </c>
      <c r="E5" s="22">
        <f t="shared" ref="E5:E8" si="0">C5*D5</f>
        <v>171.27</v>
      </c>
      <c r="F5" s="66"/>
      <c r="G5" s="4"/>
      <c r="H5" s="3">
        <v>0</v>
      </c>
      <c r="I5" s="3"/>
      <c r="J5" s="3"/>
      <c r="K5" s="3"/>
      <c r="L5" s="3"/>
      <c r="M5" s="3"/>
      <c r="N5" s="3">
        <v>3</v>
      </c>
      <c r="O5" s="3"/>
      <c r="P5" s="2"/>
      <c r="Q5" s="2"/>
      <c r="R5" s="2"/>
      <c r="S5" s="16" t="s">
        <v>15</v>
      </c>
    </row>
    <row r="6" spans="1:19">
      <c r="A6" s="19"/>
      <c r="B6" s="2" t="s">
        <v>5</v>
      </c>
      <c r="C6" s="3">
        <v>1.3</v>
      </c>
      <c r="D6" s="22">
        <v>33.9</v>
      </c>
      <c r="E6" s="22">
        <f t="shared" si="0"/>
        <v>44.07</v>
      </c>
      <c r="F6" s="66"/>
      <c r="G6" s="4"/>
      <c r="H6" s="3">
        <f>I6/100*J6 +K6/100*L6+M6/100*N6</f>
        <v>0</v>
      </c>
      <c r="I6" s="3"/>
      <c r="J6" s="3"/>
      <c r="K6" s="3"/>
      <c r="L6" s="3"/>
      <c r="M6" s="3"/>
      <c r="N6" s="3">
        <v>2.5</v>
      </c>
      <c r="O6" s="3"/>
      <c r="P6" s="2"/>
      <c r="Q6" s="2"/>
      <c r="R6" s="2"/>
      <c r="S6" s="16" t="s">
        <v>22</v>
      </c>
    </row>
    <row r="7" spans="1:19">
      <c r="A7" s="19"/>
      <c r="B7" s="2" t="s">
        <v>6</v>
      </c>
      <c r="C7" s="3">
        <v>1.5</v>
      </c>
      <c r="D7" s="22">
        <v>0</v>
      </c>
      <c r="E7" s="22">
        <f t="shared" si="0"/>
        <v>0</v>
      </c>
      <c r="F7" s="66"/>
      <c r="G7" s="4"/>
      <c r="H7" s="3">
        <v>0</v>
      </c>
      <c r="I7" s="3"/>
      <c r="J7" s="3"/>
      <c r="K7" s="3"/>
      <c r="L7" s="3"/>
      <c r="M7" s="3"/>
      <c r="N7" s="3">
        <v>3.5</v>
      </c>
      <c r="O7" s="5"/>
      <c r="P7" s="2"/>
      <c r="Q7" s="2"/>
      <c r="R7" s="2"/>
      <c r="S7" s="16" t="s">
        <v>23</v>
      </c>
    </row>
    <row r="8" spans="1:19" ht="15.75" thickBot="1">
      <c r="A8" s="19"/>
      <c r="B8" s="2" t="s">
        <v>7</v>
      </c>
      <c r="C8" s="3">
        <v>1.8</v>
      </c>
      <c r="D8" s="22">
        <v>0</v>
      </c>
      <c r="E8" s="22">
        <f t="shared" si="0"/>
        <v>0</v>
      </c>
      <c r="F8" s="66"/>
      <c r="G8" s="4"/>
      <c r="H8" s="3">
        <f>I8/100*J8 +K8/100*L8+M8/100*N8</f>
        <v>0</v>
      </c>
      <c r="I8" s="3"/>
      <c r="J8" s="3"/>
      <c r="K8" s="3"/>
      <c r="L8" s="3"/>
      <c r="M8" s="3"/>
      <c r="N8" s="3">
        <v>5</v>
      </c>
      <c r="O8" s="3"/>
      <c r="P8" s="2"/>
      <c r="Q8" s="2"/>
      <c r="R8" s="2"/>
      <c r="S8" s="16" t="s">
        <v>24</v>
      </c>
    </row>
    <row r="9" spans="1:19" ht="15.75" customHeight="1" thickBot="1">
      <c r="A9" s="11"/>
      <c r="D9" s="24">
        <f>SUM(D4:D8)</f>
        <v>453.99999999999994</v>
      </c>
      <c r="E9" s="23">
        <f>SUM(E4:E8)</f>
        <v>479.73999999999995</v>
      </c>
      <c r="F9" s="67"/>
      <c r="G9" s="4"/>
      <c r="H9" s="3">
        <v>0</v>
      </c>
      <c r="I9" s="3"/>
      <c r="J9" s="3"/>
      <c r="K9" s="3"/>
      <c r="L9" s="3"/>
      <c r="M9" s="3"/>
      <c r="N9" s="3">
        <v>5</v>
      </c>
      <c r="O9" s="9"/>
      <c r="P9" s="10"/>
      <c r="Q9" s="10"/>
      <c r="R9" s="10"/>
      <c r="S9" s="17" t="s">
        <v>25</v>
      </c>
    </row>
    <row r="10" spans="1:19">
      <c r="H10" s="3">
        <f>I10/100*J10 +K10/100*L10+M10/100*N10+O10/100*P10+Q10/100*R10</f>
        <v>0</v>
      </c>
      <c r="I10" s="3"/>
      <c r="J10" s="3"/>
      <c r="K10" s="3"/>
      <c r="L10" s="3"/>
      <c r="M10" s="3"/>
      <c r="N10" s="3">
        <v>2</v>
      </c>
      <c r="O10" s="3"/>
      <c r="P10" s="3">
        <v>3</v>
      </c>
      <c r="Q10" s="3"/>
      <c r="R10" s="3">
        <v>5</v>
      </c>
      <c r="S10" s="18" t="s">
        <v>26</v>
      </c>
    </row>
    <row r="11" spans="1:19">
      <c r="C11" s="3" t="s">
        <v>11</v>
      </c>
      <c r="D11" s="27" t="s">
        <v>12</v>
      </c>
      <c r="E11" s="27" t="s">
        <v>10</v>
      </c>
      <c r="F11" s="34"/>
      <c r="H11" s="3">
        <f>I11/100*J11+K11/100*L11</f>
        <v>0</v>
      </c>
      <c r="I11" s="3"/>
      <c r="J11" s="3">
        <v>0.5</v>
      </c>
      <c r="K11" s="3"/>
      <c r="L11" s="3">
        <v>1.5</v>
      </c>
      <c r="M11" s="3"/>
      <c r="N11" s="3"/>
      <c r="O11" s="3"/>
      <c r="P11" s="3"/>
      <c r="Q11" s="3"/>
      <c r="R11" s="2"/>
      <c r="S11" s="16" t="s">
        <v>27</v>
      </c>
    </row>
    <row r="12" spans="1:19" ht="15.75" thickBot="1">
      <c r="C12" s="3">
        <v>8</v>
      </c>
      <c r="D12" s="8">
        <v>400</v>
      </c>
      <c r="E12" s="8">
        <v>9</v>
      </c>
      <c r="F12" s="1"/>
      <c r="H12" s="8">
        <f>I12/100*J12 +K12/100*L12+M12/100*N12</f>
        <v>0</v>
      </c>
      <c r="I12" s="3"/>
      <c r="J12" s="3">
        <v>1.5</v>
      </c>
      <c r="K12" s="3"/>
      <c r="L12" s="3">
        <v>2.5</v>
      </c>
      <c r="M12" s="3"/>
      <c r="N12" s="3">
        <v>5</v>
      </c>
      <c r="O12" s="3"/>
      <c r="P12" s="3"/>
      <c r="Q12" s="3"/>
      <c r="R12" s="2"/>
      <c r="S12" s="16" t="s">
        <v>28</v>
      </c>
    </row>
    <row r="13" spans="1:19" ht="15.75" thickBot="1">
      <c r="D13" s="36" t="s">
        <v>13</v>
      </c>
      <c r="E13" s="26">
        <f>(E9+H13)*C12/D12/E12</f>
        <v>1.0660888888888889</v>
      </c>
      <c r="F13" s="67"/>
      <c r="H13" s="15">
        <f>SUM(H4:H12)</f>
        <v>0</v>
      </c>
    </row>
    <row r="14" spans="1:19" ht="24.95" customHeight="1" thickBot="1">
      <c r="H14" s="7"/>
    </row>
    <row r="15" spans="1:19" ht="15.75" thickBot="1">
      <c r="B15" s="37" t="s">
        <v>32</v>
      </c>
      <c r="C15" s="38"/>
      <c r="D15" s="38"/>
      <c r="E15" s="38"/>
      <c r="F15" s="38"/>
      <c r="G15" s="38"/>
      <c r="H15" s="38"/>
      <c r="I15" s="38"/>
      <c r="J15" s="39"/>
      <c r="K15" s="40"/>
    </row>
    <row r="16" spans="1:19">
      <c r="B16" s="12" t="s">
        <v>37</v>
      </c>
      <c r="C16" s="13">
        <v>2.29</v>
      </c>
      <c r="D16" s="13">
        <v>3.47</v>
      </c>
      <c r="E16" s="13">
        <v>2.8</v>
      </c>
      <c r="F16" s="13">
        <v>2.83</v>
      </c>
      <c r="G16" s="13">
        <v>2.94</v>
      </c>
      <c r="H16" s="13">
        <v>3.76</v>
      </c>
      <c r="I16" s="13">
        <f>SUM(C16:H16)</f>
        <v>18.089999999999996</v>
      </c>
      <c r="J16" s="1"/>
      <c r="K16" s="13">
        <v>12</v>
      </c>
      <c r="L16" s="1"/>
      <c r="M16" s="1"/>
      <c r="N16" s="1"/>
    </row>
    <row r="17" spans="2:20" ht="15.75" thickBot="1">
      <c r="B17" s="2" t="s">
        <v>38</v>
      </c>
      <c r="C17" s="3">
        <v>1.38</v>
      </c>
      <c r="D17" s="3">
        <v>1.66</v>
      </c>
      <c r="E17" s="3">
        <v>1.22</v>
      </c>
      <c r="F17" s="3"/>
      <c r="G17" s="3"/>
      <c r="H17" s="3"/>
      <c r="I17" s="3">
        <f>SUM(C17:H17)</f>
        <v>4.26</v>
      </c>
      <c r="J17" s="1"/>
      <c r="K17" s="3">
        <v>5</v>
      </c>
      <c r="L17" s="1"/>
      <c r="M17" s="1"/>
      <c r="N17" s="1"/>
    </row>
    <row r="18" spans="2:20" ht="15.75" thickBot="1">
      <c r="B18" s="6"/>
      <c r="H18" s="36" t="s">
        <v>14</v>
      </c>
      <c r="I18" s="35">
        <f>SUM(I16:I17)</f>
        <v>22.349999999999994</v>
      </c>
      <c r="J18" s="7"/>
      <c r="K18" s="36">
        <f>SUM(K16:K17)</f>
        <v>17</v>
      </c>
      <c r="L18" s="7"/>
      <c r="M18" s="7"/>
      <c r="N18" s="7"/>
    </row>
    <row r="19" spans="2:20" ht="24.95" customHeight="1" thickBot="1">
      <c r="B19" s="6"/>
      <c r="H19" s="20"/>
      <c r="I19" s="7"/>
      <c r="J19" s="7"/>
      <c r="K19" s="7"/>
      <c r="L19" s="7"/>
      <c r="M19" s="7"/>
      <c r="N19" s="7"/>
    </row>
    <row r="20" spans="2:20" ht="15.75" thickBot="1">
      <c r="B20" s="37" t="s">
        <v>34</v>
      </c>
      <c r="C20" s="38"/>
      <c r="D20" s="38"/>
      <c r="E20" s="38"/>
      <c r="F20" s="38"/>
      <c r="G20" s="38"/>
      <c r="H20" s="38"/>
      <c r="I20" s="38"/>
      <c r="J20" s="38"/>
      <c r="K20" s="69"/>
      <c r="S20" s="28"/>
      <c r="T20" s="6"/>
    </row>
    <row r="21" spans="2:20">
      <c r="B21" s="68" t="s">
        <v>29</v>
      </c>
      <c r="C21" s="68"/>
      <c r="D21" s="68"/>
      <c r="E21" s="68"/>
      <c r="F21" s="74" t="s">
        <v>39</v>
      </c>
      <c r="G21" s="75"/>
      <c r="H21" s="75"/>
      <c r="I21" s="75"/>
      <c r="J21" s="75"/>
      <c r="K21" s="76"/>
      <c r="L21" s="31"/>
      <c r="M21" s="31"/>
      <c r="S21" s="29"/>
      <c r="T21" s="6"/>
    </row>
    <row r="22" spans="2:20">
      <c r="B22" s="70" t="s">
        <v>40</v>
      </c>
      <c r="C22" s="71"/>
      <c r="D22" s="71"/>
      <c r="E22" s="72"/>
      <c r="F22" s="73" t="s">
        <v>41</v>
      </c>
      <c r="G22" s="64"/>
      <c r="H22" s="64"/>
      <c r="I22" s="64"/>
      <c r="J22" s="64"/>
      <c r="K22" s="65"/>
      <c r="L22" s="31"/>
      <c r="M22" s="31"/>
      <c r="S22" s="29"/>
      <c r="T22" s="6"/>
    </row>
    <row r="23" spans="2:20">
      <c r="B23" s="51" t="s">
        <v>30</v>
      </c>
      <c r="C23" s="52"/>
      <c r="D23" s="52"/>
      <c r="E23" s="52"/>
      <c r="F23" s="73" t="s">
        <v>42</v>
      </c>
      <c r="G23" s="64"/>
      <c r="H23" s="64"/>
      <c r="I23" s="64"/>
      <c r="J23" s="64"/>
      <c r="K23" s="65"/>
      <c r="L23" s="31"/>
      <c r="M23" s="31"/>
      <c r="S23" s="30"/>
      <c r="T23" s="6"/>
    </row>
    <row r="24" spans="2:20" ht="15.75" thickBot="1">
      <c r="B24" s="53" t="s">
        <v>31</v>
      </c>
      <c r="C24" s="54"/>
      <c r="D24" s="54"/>
      <c r="E24" s="54"/>
      <c r="F24" s="54"/>
      <c r="G24" s="54"/>
      <c r="H24" s="55"/>
      <c r="I24" s="56">
        <v>11</v>
      </c>
      <c r="J24" s="57"/>
      <c r="K24" s="58"/>
      <c r="L24" s="31"/>
      <c r="M24" s="31"/>
      <c r="S24" s="30"/>
      <c r="T24" s="6"/>
    </row>
    <row r="25" spans="2:20" ht="15.75" thickBot="1">
      <c r="B25" s="59" t="s">
        <v>35</v>
      </c>
      <c r="C25" s="60"/>
      <c r="D25" s="60"/>
      <c r="E25" s="60"/>
      <c r="F25" s="60"/>
      <c r="G25" s="60"/>
      <c r="H25" s="60"/>
      <c r="I25" s="61">
        <v>0.76</v>
      </c>
      <c r="J25" s="62"/>
      <c r="K25" s="63"/>
      <c r="L25" s="31"/>
      <c r="M25" s="31"/>
      <c r="S25" s="30"/>
      <c r="T25" s="33"/>
    </row>
    <row r="26" spans="2:20" ht="24.95" customHeight="1" thickBot="1">
      <c r="B26" s="31"/>
      <c r="C26" s="31"/>
      <c r="D26" s="31"/>
      <c r="E26" s="31"/>
      <c r="F26" s="31"/>
      <c r="G26" s="7"/>
      <c r="H26" s="32"/>
      <c r="I26" s="32"/>
      <c r="J26" s="25"/>
      <c r="K26" s="32"/>
      <c r="L26" s="32"/>
      <c r="M26" s="32"/>
      <c r="S26" s="30"/>
      <c r="T26" s="34"/>
    </row>
    <row r="27" spans="2:20" ht="33" customHeight="1" thickBot="1">
      <c r="B27" s="44" t="s">
        <v>36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40"/>
      <c r="O27" s="21"/>
      <c r="P27" s="4"/>
      <c r="Q27" s="4"/>
    </row>
    <row r="28" spans="2:20" ht="33" customHeight="1" thickBot="1">
      <c r="B28" s="41">
        <f>K18*E13*I25</f>
        <v>13.773868444444444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3"/>
      <c r="O28" s="48" t="s">
        <v>43</v>
      </c>
      <c r="P28" s="49"/>
      <c r="Q28" s="49"/>
      <c r="R28" s="49"/>
      <c r="S28" s="50"/>
    </row>
    <row r="29" spans="2:20">
      <c r="O29" s="4"/>
    </row>
  </sheetData>
  <mergeCells count="16">
    <mergeCell ref="B20:K20"/>
    <mergeCell ref="B21:E21"/>
    <mergeCell ref="B23:E23"/>
    <mergeCell ref="B22:E22"/>
    <mergeCell ref="F21:K21"/>
    <mergeCell ref="F22:K22"/>
    <mergeCell ref="F23:K23"/>
    <mergeCell ref="B25:H25"/>
    <mergeCell ref="I25:K25"/>
    <mergeCell ref="I24:K24"/>
    <mergeCell ref="B28:N28"/>
    <mergeCell ref="B27:N27"/>
    <mergeCell ref="B15:K15"/>
    <mergeCell ref="B2:S2"/>
    <mergeCell ref="O28:S28"/>
    <mergeCell ref="B24:H24"/>
  </mergeCells>
  <pageMargins left="0.7" right="0.7" top="0.75" bottom="0.75" header="0.3" footer="0.3"/>
  <pageSetup paperSize="9" orientation="portrait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КС маршрута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2021-05-17T08:53:01Z</dcterms:modified>
</cp:coreProperties>
</file>