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Раскладка" sheetId="1" r:id="rId4"/>
  </sheets>
  <definedNames/>
  <calcPr/>
</workbook>
</file>

<file path=xl/sharedStrings.xml><?xml version="1.0" encoding="utf-8"?>
<sst xmlns="http://schemas.openxmlformats.org/spreadsheetml/2006/main" count="393" uniqueCount="139">
  <si>
    <t>Раскладка</t>
  </si>
  <si>
    <t>Сызрань 2-7 мая 2022</t>
  </si>
  <si>
    <t>Количество участников</t>
  </si>
  <si>
    <t>02.05.22 (пн), 05.05.22 (чт)</t>
  </si>
  <si>
    <t>Завтрак</t>
  </si>
  <si>
    <t>Гр/чел</t>
  </si>
  <si>
    <t>ккал/ 100 гр</t>
  </si>
  <si>
    <t>ккал/ 1 чел</t>
  </si>
  <si>
    <t>Б/100 гр</t>
  </si>
  <si>
    <t>Б/чел/гр</t>
  </si>
  <si>
    <t>Ж/100 гр</t>
  </si>
  <si>
    <t>Ж/чел/гр</t>
  </si>
  <si>
    <t>У/100 гр</t>
  </si>
  <si>
    <t>У/чел/гр</t>
  </si>
  <si>
    <t>Гр/ группу</t>
  </si>
  <si>
    <t>Закупка</t>
  </si>
  <si>
    <t>Дежурные</t>
  </si>
  <si>
    <t>Примечание</t>
  </si>
  <si>
    <t>Хлопья 7 злаков</t>
  </si>
  <si>
    <t>Из Москвы</t>
  </si>
  <si>
    <t>Сухое молоко</t>
  </si>
  <si>
    <t>НЕ сухие сливки! Завесить отдельно на все дни, привезти из Москвы</t>
  </si>
  <si>
    <t>Сухофрукты</t>
  </si>
  <si>
    <t>Сыр жирн. 50%</t>
  </si>
  <si>
    <t>Хлеб серый</t>
  </si>
  <si>
    <t>По 1 куску, 1/2 батона</t>
  </si>
  <si>
    <t>Вафли</t>
  </si>
  <si>
    <t>По 1 штуке</t>
  </si>
  <si>
    <t>Чай</t>
  </si>
  <si>
    <t>Сахар песок/каша</t>
  </si>
  <si>
    <t>Завесить отдельно на все дни</t>
  </si>
  <si>
    <t>Сахар песок/чай</t>
  </si>
  <si>
    <t>По 2 кусочка</t>
  </si>
  <si>
    <t>Итого</t>
  </si>
  <si>
    <t>Перекус</t>
  </si>
  <si>
    <t>Фитнес-батончик</t>
  </si>
  <si>
    <t>по 2 шт</t>
  </si>
  <si>
    <t>Обед</t>
  </si>
  <si>
    <t>Хлеб черный</t>
  </si>
  <si>
    <t>Стандартная буханка, по 2 полноразмерных куска</t>
  </si>
  <si>
    <t>Сыр творожный</t>
  </si>
  <si>
    <t>1 упаковка</t>
  </si>
  <si>
    <t>Карбонат</t>
  </si>
  <si>
    <t>В нарезке и вакуумной упаковке (минимум 12 кусочков)</t>
  </si>
  <si>
    <t>Огурцы (для бутербродов)</t>
  </si>
  <si>
    <t>3 мелких или 2 крупных</t>
  </si>
  <si>
    <t>Курага</t>
  </si>
  <si>
    <t>По 3 кусочка</t>
  </si>
  <si>
    <t>Халва</t>
  </si>
  <si>
    <t>Лимон</t>
  </si>
  <si>
    <t>1 маленький лимон (положить в кухню баночку)</t>
  </si>
  <si>
    <t>Ужин</t>
  </si>
  <si>
    <t>Тушенка говяжья</t>
  </si>
  <si>
    <t>По 1/3 банки на чел, стандартные банки по 338 гр., лучше белорусскую с нормальным составом</t>
  </si>
  <si>
    <t>Макароны</t>
  </si>
  <si>
    <t>Зелень сушеная</t>
  </si>
  <si>
    <t>Фасоль в томатном соусе</t>
  </si>
  <si>
    <t>1 банка</t>
  </si>
  <si>
    <t>Сухарики FinnCrisp или аналоги</t>
  </si>
  <si>
    <t>Самая маленькая пачка (100 гр)</t>
  </si>
  <si>
    <t>Зефир</t>
  </si>
  <si>
    <t>По 1 башенке из 2 половинок (у Шармель 1 пачка 255 гр)</t>
  </si>
  <si>
    <t>Чай листовой</t>
  </si>
  <si>
    <t>Соль</t>
  </si>
  <si>
    <t>Посчитано и с учетом завтрака</t>
  </si>
  <si>
    <t>03.05.22 (вт), 06.05.22 (пт)</t>
  </si>
  <si>
    <t>Хлопья овсяные</t>
  </si>
  <si>
    <t>Хлеб белый</t>
  </si>
  <si>
    <t>По 1 куску, 1/2 батона (остальное на обед)</t>
  </si>
  <si>
    <t>Печенье</t>
  </si>
  <si>
    <t>Батончик Рот-Фронт классический</t>
  </si>
  <si>
    <t>по 3 шт</t>
  </si>
  <si>
    <t>Колбаса с/к</t>
  </si>
  <si>
    <t>2 небольшие шт</t>
  </si>
  <si>
    <t>Сыр плавленый</t>
  </si>
  <si>
    <t>1 упаковка по 150 гр</t>
  </si>
  <si>
    <t>1/2 стандартной буханки, по 1 полноразмерному куску (лучше не нарезку)</t>
  </si>
  <si>
    <t>1/2 батона с завтрака</t>
  </si>
  <si>
    <t>Яблоки</t>
  </si>
  <si>
    <t>По 1 шт</t>
  </si>
  <si>
    <t>Пряники</t>
  </si>
  <si>
    <t>По 2 шт.</t>
  </si>
  <si>
    <t>Гречка</t>
  </si>
  <si>
    <t>Кетчуп</t>
  </si>
  <si>
    <t>1/2 буханки, по 1 куску</t>
  </si>
  <si>
    <t>Пастила</t>
  </si>
  <si>
    <t>По 2 шт</t>
  </si>
  <si>
    <t>04.05.22 (ср), 07.05.22 (сб)</t>
  </si>
  <si>
    <t>В макароны</t>
  </si>
  <si>
    <t>Конфеты</t>
  </si>
  <si>
    <t>Сыр в нарезке</t>
  </si>
  <si>
    <t>Ветчина</t>
  </si>
  <si>
    <t>Груши</t>
  </si>
  <si>
    <t>Кекс</t>
  </si>
  <si>
    <t>Суп Русский продукт куриный</t>
  </si>
  <si>
    <t>2 пачки на группу</t>
  </si>
  <si>
    <t>Вермишель (досыпка)</t>
  </si>
  <si>
    <t>Тушенка куриная</t>
  </si>
  <si>
    <t>Сыр плавленый (в суп)</t>
  </si>
  <si>
    <t>По 2 полноразмерных куска</t>
  </si>
  <si>
    <t>Огурцы (салат)</t>
  </si>
  <si>
    <t>Помидоры (салат)</t>
  </si>
  <si>
    <t>Сметана (салат)</t>
  </si>
  <si>
    <t>Мармелад</t>
  </si>
  <si>
    <t>Суммарная статистика</t>
  </si>
  <si>
    <t>Вес (день 1), гр/чел</t>
  </si>
  <si>
    <t>Вес (день 2), гр/чел</t>
  </si>
  <si>
    <t>Вес (день 3), гр/чел</t>
  </si>
  <si>
    <t>Средний вес, гр/чел</t>
  </si>
  <si>
    <t>Общий вес (день 1), гр/группу</t>
  </si>
  <si>
    <t>Общий вес (день 2), гр/группу</t>
  </si>
  <si>
    <t>Общий вес (день 3), гр/группу</t>
  </si>
  <si>
    <t>Средний общий вес, гр/группу</t>
  </si>
  <si>
    <t>Калорийность (день 1), ккал/чел</t>
  </si>
  <si>
    <t>Калорийность (день 2), ккал/чел</t>
  </si>
  <si>
    <t>Калорийность (день 3), ккал/чел</t>
  </si>
  <si>
    <t>Средняя калорийность, ккал/чел</t>
  </si>
  <si>
    <t>Общие Б (день 1), чел/гр</t>
  </si>
  <si>
    <t>Общие Б (день 2), чел/гр</t>
  </si>
  <si>
    <t>Общие Б (день 3), чел/гр</t>
  </si>
  <si>
    <t>Средние общие Б, чел/гр</t>
  </si>
  <si>
    <t>Общие Ж (день 1), чел/гр</t>
  </si>
  <si>
    <t>Общие Ж (день 2), чел/гр</t>
  </si>
  <si>
    <t>Общие Ж (день 3), чел/гр</t>
  </si>
  <si>
    <t>Средние общие Ж, чел/гр</t>
  </si>
  <si>
    <t>Общие У (день 1), чел/гр</t>
  </si>
  <si>
    <t>Общие У (день 2), чел/гр</t>
  </si>
  <si>
    <t>Общие У (день 3), чел/гр</t>
  </si>
  <si>
    <t>Пропорции БЖУ (день 1)</t>
  </si>
  <si>
    <t>Пропорции БЖУ (день 2)</t>
  </si>
  <si>
    <t>Пропорции БЖУ (день 3)</t>
  </si>
  <si>
    <t>Средние пропорции БЖУ</t>
  </si>
  <si>
    <t>Итоговый вес на группу, гр</t>
  </si>
  <si>
    <t>Средний вес на мальчика расчетный, гр</t>
  </si>
  <si>
    <t>Средний вес на девочку расчетный, гр</t>
  </si>
  <si>
    <t>Средний вес на мальчика фактический, гр</t>
  </si>
  <si>
    <t>Средний вес на девочку фактический, гр</t>
  </si>
  <si>
    <t>Средний вес на мальчика фактический (еда+снаряга), гр</t>
  </si>
  <si>
    <t>Средний вес на девочку фактический (еда+снаряга), гр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</si>
</sst>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  <scheme val="minor"/>
    </font>
    <font>
      <sz val="10.0"/>
      <color theme="1"/>
      <name val="Arial"/>
    </font>
    <font>
      <b/>
      <sz val="14.0"/>
      <color rgb="FF000000"/>
      <name val="Calibri"/>
    </font>
    <font/>
    <font>
      <sz val="10.0"/>
      <color rgb="FF000000"/>
      <name val="Calibri"/>
    </font>
    <font>
      <b/>
      <sz val="10.0"/>
      <color rgb="FF000000"/>
      <name val="Calibri"/>
    </font>
    <font>
      <i/>
      <sz val="10.0"/>
      <color rgb="FF0000FF"/>
      <name val="Calibri"/>
    </font>
    <font>
      <sz val="10.0"/>
      <color theme="1"/>
      <name val="Calibri"/>
    </font>
    <font>
      <b/>
      <i/>
      <sz val="10.0"/>
      <color rgb="FF000000"/>
      <name val="Calibri"/>
    </font>
    <font>
      <b/>
      <sz val="11.0"/>
      <color rgb="FFFF0000"/>
      <name val="Calibri"/>
    </font>
    <font>
      <sz val="10.0"/>
      <color rgb="FFFF0000"/>
      <name val="Calibri"/>
    </font>
    <font>
      <b/>
      <sz val="10.0"/>
      <color theme="1"/>
      <name val="Calibri"/>
    </font>
  </fonts>
  <fills count="36">
    <fill>
      <patternFill patternType="none"/>
    </fill>
    <fill>
      <patternFill patternType="lightGray"/>
    </fill>
    <fill>
      <patternFill patternType="solid">
        <fgColor rgb="FF45818E"/>
        <bgColor rgb="FF45818E"/>
      </patternFill>
    </fill>
    <fill>
      <patternFill patternType="solid">
        <fgColor rgb="FFA2C4C9"/>
        <bgColor rgb="FFA2C4C9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theme="0"/>
        <bgColor theme="0"/>
      </patternFill>
    </fill>
    <fill>
      <patternFill patternType="solid">
        <fgColor rgb="FFF1C232"/>
        <bgColor rgb="FFF1C232"/>
      </patternFill>
    </fill>
    <fill>
      <patternFill patternType="solid">
        <fgColor rgb="FFFCE5CD"/>
        <bgColor rgb="FFFCE5CD"/>
      </patternFill>
    </fill>
    <fill>
      <patternFill patternType="solid">
        <fgColor rgb="FFCFE2F3"/>
        <bgColor rgb="FFCFE2F3"/>
      </patternFill>
    </fill>
    <fill>
      <patternFill patternType="solid">
        <fgColor rgb="FFE26B0A"/>
        <bgColor rgb="FFE26B0A"/>
      </patternFill>
    </fill>
    <fill>
      <patternFill patternType="solid">
        <fgColor rgb="FFFABF8F"/>
        <bgColor rgb="FFFABF8F"/>
      </patternFill>
    </fill>
    <fill>
      <patternFill patternType="solid">
        <fgColor rgb="FFDAEEF3"/>
        <bgColor rgb="FFDAEEF3"/>
      </patternFill>
    </fill>
    <fill>
      <patternFill patternType="solid">
        <fgColor rgb="FF76933C"/>
        <bgColor rgb="FF76933C"/>
      </patternFill>
    </fill>
    <fill>
      <patternFill patternType="solid">
        <fgColor rgb="FFD8E4BC"/>
        <bgColor rgb="FFD8E4BC"/>
      </patternFill>
    </fill>
    <fill>
      <patternFill patternType="solid">
        <fgColor rgb="FFE4DFEC"/>
        <bgColor rgb="FFE4DFEC"/>
      </patternFill>
    </fill>
    <fill>
      <patternFill patternType="solid">
        <fgColor rgb="FFA64D79"/>
        <bgColor rgb="FFA64D79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DDD9C3"/>
        <bgColor rgb="FFDDD9C3"/>
      </patternFill>
    </fill>
    <fill>
      <patternFill patternType="solid">
        <fgColor rgb="FF9A5FDB"/>
        <bgColor rgb="FF9A5FDB"/>
      </patternFill>
    </fill>
    <fill>
      <patternFill patternType="solid">
        <fgColor rgb="FFE5DFEC"/>
        <bgColor rgb="FFE5DFEC"/>
      </patternFill>
    </fill>
    <fill>
      <patternFill patternType="solid">
        <fgColor rgb="FFFFF2CC"/>
        <bgColor rgb="FFFFF2CC"/>
      </patternFill>
    </fill>
    <fill>
      <patternFill patternType="solid">
        <fgColor rgb="FFDD7E6B"/>
        <bgColor rgb="FFDD7E6B"/>
      </patternFill>
    </fill>
    <fill>
      <patternFill patternType="solid">
        <fgColor rgb="FFF4CCCC"/>
        <bgColor rgb="FFF4CCCC"/>
      </patternFill>
    </fill>
    <fill>
      <patternFill patternType="solid">
        <fgColor rgb="FFB6D7A8"/>
        <bgColor rgb="FFB6D7A8"/>
      </patternFill>
    </fill>
    <fill>
      <patternFill patternType="solid">
        <fgColor rgb="FF3D85C6"/>
        <bgColor rgb="FF3D85C6"/>
      </patternFill>
    </fill>
    <fill>
      <patternFill patternType="solid">
        <fgColor rgb="FFCCFFCC"/>
        <bgColor rgb="FFCCFFCC"/>
      </patternFill>
    </fill>
    <fill>
      <patternFill patternType="solid">
        <fgColor rgb="FFE1F7E9"/>
        <bgColor rgb="FFE1F7E9"/>
      </patternFill>
    </fill>
    <fill>
      <patternFill patternType="solid">
        <fgColor rgb="FF31859B"/>
        <bgColor rgb="FF31859B"/>
      </patternFill>
    </fill>
    <fill>
      <patternFill patternType="solid">
        <fgColor rgb="FF92D050"/>
        <bgColor rgb="FF92D050"/>
      </patternFill>
    </fill>
    <fill>
      <patternFill patternType="solid">
        <fgColor rgb="FFEAF1DD"/>
        <bgColor rgb="FFEAF1DD"/>
      </patternFill>
    </fill>
    <fill>
      <patternFill patternType="solid">
        <fgColor rgb="FFF2DBDB"/>
        <bgColor rgb="FFF2DBDB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CC"/>
      </patternFill>
    </fill>
    <fill>
      <patternFill patternType="solid">
        <fgColor rgb="FFD4EEF4"/>
        <bgColor rgb="FFD4EEF4"/>
      </patternFill>
    </fill>
  </fills>
  <borders count="1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/>
      <right/>
      <top/>
    </border>
  </borders>
  <cellStyleXfs count="1">
    <xf borderId="0" fillId="0" fontId="0" numFmtId="0" applyAlignment="1" applyFont="1"/>
  </cellStyleXfs>
  <cellXfs count="15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horizontal="center"/>
    </xf>
    <xf borderId="4" fillId="0" fontId="5" numFmtId="0" xfId="0" applyAlignment="1" applyBorder="1" applyFont="1">
      <alignment horizontal="center"/>
    </xf>
    <xf borderId="0" fillId="0" fontId="6" numFmtId="0" xfId="0" applyFont="1"/>
    <xf borderId="4" fillId="0" fontId="7" numFmtId="0" xfId="0" applyAlignment="1" applyBorder="1" applyFont="1">
      <alignment horizontal="center" readingOrder="0"/>
    </xf>
    <xf borderId="0" fillId="0" fontId="7" numFmtId="0" xfId="0" applyAlignment="1" applyFont="1">
      <alignment horizontal="center"/>
    </xf>
    <xf borderId="5" fillId="0" fontId="4" numFmtId="0" xfId="0" applyAlignment="1" applyBorder="1" applyFont="1">
      <alignment horizontal="center" textRotation="90" vertical="center"/>
    </xf>
    <xf borderId="4" fillId="2" fontId="8" numFmtId="0" xfId="0" applyAlignment="1" applyBorder="1" applyFill="1" applyFont="1">
      <alignment horizontal="center" vertical="center"/>
    </xf>
    <xf borderId="4" fillId="3" fontId="5" numFmtId="0" xfId="0" applyAlignment="1" applyBorder="1" applyFill="1" applyFont="1">
      <alignment horizontal="center" shrinkToFit="0" vertical="center" wrapText="1"/>
    </xf>
    <xf borderId="4" fillId="4" fontId="5" numFmtId="0" xfId="0" applyAlignment="1" applyBorder="1" applyFill="1" applyFont="1">
      <alignment horizontal="center" shrinkToFit="0" vertical="center" wrapText="1"/>
    </xf>
    <xf borderId="4" fillId="2" fontId="5" numFmtId="0" xfId="0" applyAlignment="1" applyBorder="1" applyFont="1">
      <alignment horizontal="center" shrinkToFit="0" vertical="center" wrapText="1"/>
    </xf>
    <xf borderId="6" fillId="0" fontId="3" numFmtId="0" xfId="0" applyBorder="1" applyFont="1"/>
    <xf borderId="4" fillId="3" fontId="4" numFmtId="0" xfId="0" applyBorder="1" applyFont="1"/>
    <xf borderId="4" fillId="5" fontId="4" numFmtId="0" xfId="0" applyAlignment="1" applyBorder="1" applyFill="1" applyFont="1">
      <alignment horizontal="center"/>
    </xf>
    <xf borderId="4" fillId="5" fontId="4" numFmtId="1" xfId="0" applyAlignment="1" applyBorder="1" applyFont="1" applyNumberFormat="1">
      <alignment horizontal="center"/>
    </xf>
    <xf borderId="4" fillId="4" fontId="4" numFmtId="1" xfId="0" applyAlignment="1" applyBorder="1" applyFont="1" applyNumberFormat="1">
      <alignment horizontal="center"/>
    </xf>
    <xf borderId="4" fillId="3" fontId="4" numFmtId="0" xfId="0" applyAlignment="1" applyBorder="1" applyFont="1">
      <alignment horizontal="center"/>
    </xf>
    <xf borderId="4" fillId="6" fontId="9" numFmtId="0" xfId="0" applyBorder="1" applyFill="1" applyFont="1"/>
    <xf borderId="5" fillId="0" fontId="5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shrinkToFit="0" wrapText="1"/>
    </xf>
    <xf borderId="4" fillId="0" fontId="10" numFmtId="0" xfId="0" applyBorder="1" applyFont="1"/>
    <xf borderId="7" fillId="0" fontId="3" numFmtId="0" xfId="0" applyBorder="1" applyFont="1"/>
    <xf borderId="4" fillId="4" fontId="5" numFmtId="0" xfId="0" applyBorder="1" applyFont="1"/>
    <xf borderId="4" fillId="3" fontId="5" numFmtId="0" xfId="0" applyAlignment="1" applyBorder="1" applyFont="1">
      <alignment horizontal="center"/>
    </xf>
    <xf borderId="4" fillId="3" fontId="5" numFmtId="1" xfId="0" applyAlignment="1" applyBorder="1" applyFont="1" applyNumberFormat="1">
      <alignment horizontal="center"/>
    </xf>
    <xf borderId="8" fillId="4" fontId="5" numFmtId="0" xfId="0" applyAlignment="1" applyBorder="1" applyFont="1">
      <alignment horizontal="center"/>
    </xf>
    <xf borderId="0" fillId="0" fontId="10" numFmtId="0" xfId="0" applyFont="1"/>
    <xf borderId="0" fillId="0" fontId="4" numFmtId="0" xfId="0" applyAlignment="1" applyFont="1">
      <alignment shrinkToFit="0" wrapText="1"/>
    </xf>
    <xf borderId="0" fillId="0" fontId="8" numFmtId="0" xfId="0" applyAlignment="1" applyFont="1">
      <alignment horizontal="center" vertical="center"/>
    </xf>
    <xf borderId="0" fillId="0" fontId="5" numFmtId="0" xfId="0" applyAlignment="1" applyFont="1">
      <alignment horizontal="center" shrinkToFit="0" vertical="center" wrapText="1"/>
    </xf>
    <xf borderId="4" fillId="7" fontId="8" numFmtId="0" xfId="0" applyAlignment="1" applyBorder="1" applyFill="1" applyFont="1">
      <alignment horizontal="center" vertical="center"/>
    </xf>
    <xf borderId="4" fillId="8" fontId="5" numFmtId="0" xfId="0" applyAlignment="1" applyBorder="1" applyFill="1" applyFont="1">
      <alignment horizontal="center" shrinkToFit="0" vertical="center" wrapText="1"/>
    </xf>
    <xf borderId="4" fillId="7" fontId="5" numFmtId="0" xfId="0" applyAlignment="1" applyBorder="1" applyFont="1">
      <alignment horizontal="center" shrinkToFit="0" vertical="center" wrapText="1"/>
    </xf>
    <xf borderId="4" fillId="8" fontId="4" numFmtId="0" xfId="0" applyAlignment="1" applyBorder="1" applyFont="1">
      <alignment horizontal="left" shrinkToFit="0" wrapText="1"/>
    </xf>
    <xf borderId="4" fillId="9" fontId="4" numFmtId="1" xfId="0" applyAlignment="1" applyBorder="1" applyFill="1" applyFont="1" applyNumberFormat="1">
      <alignment horizontal="center"/>
    </xf>
    <xf borderId="4" fillId="8" fontId="7" numFmtId="0" xfId="0" applyAlignment="1" applyBorder="1" applyFont="1">
      <alignment horizontal="center"/>
    </xf>
    <xf borderId="4" fillId="0" fontId="4" numFmtId="0" xfId="0" applyBorder="1" applyFont="1"/>
    <xf borderId="4" fillId="0" fontId="5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left" shrinkToFit="0" wrapText="1"/>
    </xf>
    <xf borderId="4" fillId="4" fontId="5" numFmtId="0" xfId="0" applyAlignment="1" applyBorder="1" applyFont="1">
      <alignment horizontal="left"/>
    </xf>
    <xf borderId="4" fillId="8" fontId="5" numFmtId="1" xfId="0" applyAlignment="1" applyBorder="1" applyFont="1" applyNumberFormat="1">
      <alignment horizontal="center"/>
    </xf>
    <xf borderId="4" fillId="8" fontId="5" numFmtId="0" xfId="0" applyAlignment="1" applyBorder="1" applyFont="1">
      <alignment horizontal="center"/>
    </xf>
    <xf borderId="0" fillId="0" fontId="4" numFmtId="0" xfId="0" applyFont="1"/>
    <xf borderId="0" fillId="0" fontId="4" numFmtId="0" xfId="0" applyAlignment="1" applyFont="1">
      <alignment horizontal="center" shrinkToFit="0" wrapText="1"/>
    </xf>
    <xf borderId="0" fillId="0" fontId="8" numFmtId="0" xfId="0" applyAlignment="1" applyFont="1">
      <alignment horizontal="center"/>
    </xf>
    <xf borderId="0" fillId="0" fontId="5" numFmtId="0" xfId="0" applyAlignment="1" applyFont="1">
      <alignment horizontal="center" shrinkToFit="0" wrapText="1"/>
    </xf>
    <xf borderId="4" fillId="10" fontId="8" numFmtId="0" xfId="0" applyAlignment="1" applyBorder="1" applyFill="1" applyFont="1">
      <alignment horizontal="center" vertical="center"/>
    </xf>
    <xf borderId="4" fillId="11" fontId="5" numFmtId="0" xfId="0" applyAlignment="1" applyBorder="1" applyFill="1" applyFont="1">
      <alignment horizontal="center" shrinkToFit="0" vertical="center" wrapText="1"/>
    </xf>
    <xf borderId="4" fillId="10" fontId="5" numFmtId="0" xfId="0" applyAlignment="1" applyBorder="1" applyFont="1">
      <alignment horizontal="center" shrinkToFit="0" vertical="center" wrapText="1"/>
    </xf>
    <xf borderId="4" fillId="11" fontId="4" numFmtId="0" xfId="0" applyBorder="1" applyFont="1"/>
    <xf borderId="4" fillId="12" fontId="4" numFmtId="0" xfId="0" applyAlignment="1" applyBorder="1" applyFill="1" applyFont="1">
      <alignment horizontal="center"/>
    </xf>
    <xf borderId="4" fillId="12" fontId="4" numFmtId="1" xfId="0" applyAlignment="1" applyBorder="1" applyFont="1" applyNumberFormat="1">
      <alignment horizontal="center"/>
    </xf>
    <xf borderId="4" fillId="11" fontId="4" numFmtId="0" xfId="0" applyAlignment="1" applyBorder="1" applyFont="1">
      <alignment horizontal="center"/>
    </xf>
    <xf borderId="4" fillId="0" fontId="9" numFmtId="0" xfId="0" applyBorder="1" applyFont="1"/>
    <xf borderId="4" fillId="11" fontId="5" numFmtId="0" xfId="0" applyAlignment="1" applyBorder="1" applyFont="1">
      <alignment horizontal="center"/>
    </xf>
    <xf borderId="4" fillId="11" fontId="5" numFmtId="1" xfId="0" applyAlignment="1" applyBorder="1" applyFont="1" applyNumberFormat="1">
      <alignment horizontal="center"/>
    </xf>
    <xf borderId="4" fillId="13" fontId="8" numFmtId="0" xfId="0" applyAlignment="1" applyBorder="1" applyFill="1" applyFont="1">
      <alignment horizontal="center" vertical="center"/>
    </xf>
    <xf borderId="4" fillId="14" fontId="5" numFmtId="0" xfId="0" applyAlignment="1" applyBorder="1" applyFill="1" applyFont="1">
      <alignment horizontal="center" shrinkToFit="0" vertical="center" wrapText="1"/>
    </xf>
    <xf borderId="4" fillId="13" fontId="5" numFmtId="0" xfId="0" applyAlignment="1" applyBorder="1" applyFont="1">
      <alignment horizontal="center" shrinkToFit="0" vertical="center" wrapText="1"/>
    </xf>
    <xf borderId="4" fillId="14" fontId="4" numFmtId="0" xfId="0" applyBorder="1" applyFont="1"/>
    <xf borderId="4" fillId="15" fontId="4" numFmtId="1" xfId="0" applyAlignment="1" applyBorder="1" applyFill="1" applyFont="1" applyNumberFormat="1">
      <alignment horizontal="center" readingOrder="0" vertical="center"/>
    </xf>
    <xf borderId="4" fillId="15" fontId="4" numFmtId="1" xfId="0" applyAlignment="1" applyBorder="1" applyFont="1" applyNumberFormat="1">
      <alignment horizontal="center" vertical="center"/>
    </xf>
    <xf borderId="4" fillId="4" fontId="4" numFmtId="1" xfId="0" applyAlignment="1" applyBorder="1" applyFont="1" applyNumberFormat="1">
      <alignment horizontal="center" vertical="center"/>
    </xf>
    <xf borderId="4" fillId="14" fontId="7" numFmtId="1" xfId="0" applyAlignment="1" applyBorder="1" applyFont="1" applyNumberFormat="1">
      <alignment horizontal="center" vertical="center"/>
    </xf>
    <xf borderId="4" fillId="14" fontId="5" numFmtId="1" xfId="0" applyAlignment="1" applyBorder="1" applyFont="1" applyNumberFormat="1">
      <alignment horizontal="center" vertical="center"/>
    </xf>
    <xf borderId="8" fillId="4" fontId="5" numFmtId="1" xfId="0" applyAlignment="1" applyBorder="1" applyFont="1" applyNumberFormat="1">
      <alignment horizontal="center" vertical="center"/>
    </xf>
    <xf borderId="0" fillId="0" fontId="4" numFmtId="0" xfId="0" applyAlignment="1" applyFont="1">
      <alignment horizontal="center" textRotation="90" vertical="center"/>
    </xf>
    <xf borderId="9" fillId="16" fontId="4" numFmtId="0" xfId="0" applyAlignment="1" applyBorder="1" applyFill="1" applyFont="1">
      <alignment horizontal="center" textRotation="90" vertical="center"/>
    </xf>
    <xf borderId="10" fillId="0" fontId="3" numFmtId="0" xfId="0" applyBorder="1" applyFont="1"/>
    <xf borderId="11" fillId="0" fontId="3" numFmtId="0" xfId="0" applyBorder="1" applyFont="1"/>
    <xf borderId="4" fillId="17" fontId="8" numFmtId="0" xfId="0" applyAlignment="1" applyBorder="1" applyFill="1" applyFont="1">
      <alignment horizontal="center" vertical="center"/>
    </xf>
    <xf borderId="4" fillId="18" fontId="5" numFmtId="0" xfId="0" applyAlignment="1" applyBorder="1" applyFill="1" applyFont="1">
      <alignment horizontal="center" shrinkToFit="0" vertical="center" wrapText="1"/>
    </xf>
    <xf borderId="4" fillId="17" fontId="5" numFmtId="0" xfId="0" applyAlignment="1" applyBorder="1" applyFont="1">
      <alignment horizontal="center" shrinkToFit="0" vertical="center" wrapText="1"/>
    </xf>
    <xf borderId="4" fillId="18" fontId="4" numFmtId="0" xfId="0" applyBorder="1" applyFont="1"/>
    <xf borderId="4" fillId="19" fontId="4" numFmtId="0" xfId="0" applyAlignment="1" applyBorder="1" applyFill="1" applyFont="1">
      <alignment horizontal="center"/>
    </xf>
    <xf borderId="4" fillId="19" fontId="4" numFmtId="1" xfId="0" applyAlignment="1" applyBorder="1" applyFont="1" applyNumberFormat="1">
      <alignment horizontal="center"/>
    </xf>
    <xf borderId="4" fillId="18" fontId="4" numFmtId="0" xfId="0" applyAlignment="1" applyBorder="1" applyFont="1">
      <alignment horizontal="center"/>
    </xf>
    <xf borderId="4" fillId="18" fontId="5" numFmtId="0" xfId="0" applyAlignment="1" applyBorder="1" applyFont="1">
      <alignment horizontal="center"/>
    </xf>
    <xf borderId="4" fillId="18" fontId="5" numFmtId="1" xfId="0" applyAlignment="1" applyBorder="1" applyFont="1" applyNumberFormat="1">
      <alignment horizontal="center"/>
    </xf>
    <xf borderId="12" fillId="4" fontId="4" numFmtId="0" xfId="0" applyBorder="1" applyFont="1"/>
    <xf borderId="8" fillId="4" fontId="4" numFmtId="0" xfId="0" applyBorder="1" applyFont="1"/>
    <xf borderId="4" fillId="20" fontId="8" numFmtId="0" xfId="0" applyAlignment="1" applyBorder="1" applyFill="1" applyFont="1">
      <alignment horizontal="center" vertical="center"/>
    </xf>
    <xf borderId="4" fillId="21" fontId="5" numFmtId="0" xfId="0" applyAlignment="1" applyBorder="1" applyFill="1" applyFont="1">
      <alignment horizontal="center" shrinkToFit="0" vertical="center" wrapText="1"/>
    </xf>
    <xf borderId="4" fillId="20" fontId="5" numFmtId="0" xfId="0" applyAlignment="1" applyBorder="1" applyFont="1">
      <alignment horizontal="center" shrinkToFit="0" vertical="center" wrapText="1"/>
    </xf>
    <xf borderId="4" fillId="21" fontId="4" numFmtId="0" xfId="0" applyAlignment="1" applyBorder="1" applyFont="1">
      <alignment horizontal="left" shrinkToFit="0" wrapText="1"/>
    </xf>
    <xf borderId="4" fillId="22" fontId="4" numFmtId="1" xfId="0" applyAlignment="1" applyBorder="1" applyFill="1" applyFont="1" applyNumberFormat="1">
      <alignment horizontal="center"/>
    </xf>
    <xf borderId="4" fillId="0" fontId="4" numFmtId="1" xfId="0" applyAlignment="1" applyBorder="1" applyFont="1" applyNumberFormat="1">
      <alignment horizontal="center"/>
    </xf>
    <xf borderId="4" fillId="21" fontId="7" numFmtId="0" xfId="0" applyAlignment="1" applyBorder="1" applyFont="1">
      <alignment horizontal="center"/>
    </xf>
    <xf borderId="4" fillId="0" fontId="5" numFmtId="0" xfId="0" applyAlignment="1" applyBorder="1" applyFont="1">
      <alignment horizontal="center" vertical="center"/>
    </xf>
    <xf borderId="4" fillId="21" fontId="5" numFmtId="1" xfId="0" applyAlignment="1" applyBorder="1" applyFont="1" applyNumberFormat="1">
      <alignment horizontal="center"/>
    </xf>
    <xf borderId="4" fillId="21" fontId="5" numFmtId="0" xfId="0" applyAlignment="1" applyBorder="1" applyFont="1">
      <alignment horizontal="center"/>
    </xf>
    <xf borderId="4" fillId="23" fontId="8" numFmtId="0" xfId="0" applyAlignment="1" applyBorder="1" applyFill="1" applyFont="1">
      <alignment horizontal="center" vertical="center"/>
    </xf>
    <xf borderId="4" fillId="24" fontId="5" numFmtId="0" xfId="0" applyAlignment="1" applyBorder="1" applyFill="1" applyFont="1">
      <alignment horizontal="center" shrinkToFit="0" vertical="center" wrapText="1"/>
    </xf>
    <xf borderId="4" fillId="23" fontId="5" numFmtId="0" xfId="0" applyAlignment="1" applyBorder="1" applyFont="1">
      <alignment horizontal="center" shrinkToFit="0" vertical="center" wrapText="1"/>
    </xf>
    <xf borderId="4" fillId="24" fontId="4" numFmtId="0" xfId="0" applyBorder="1" applyFont="1"/>
    <xf borderId="4" fillId="25" fontId="4" numFmtId="1" xfId="0" applyAlignment="1" applyBorder="1" applyFill="1" applyFont="1" applyNumberFormat="1">
      <alignment horizontal="center" vertical="center"/>
    </xf>
    <xf borderId="4" fillId="24" fontId="7" numFmtId="1" xfId="0" applyAlignment="1" applyBorder="1" applyFont="1" applyNumberFormat="1">
      <alignment horizontal="center" vertical="center"/>
    </xf>
    <xf borderId="4" fillId="24" fontId="4" numFmtId="0" xfId="0" applyAlignment="1" applyBorder="1" applyFont="1">
      <alignment shrinkToFit="0" wrapText="1"/>
    </xf>
    <xf borderId="4" fillId="24" fontId="5" numFmtId="1" xfId="0" applyAlignment="1" applyBorder="1" applyFont="1" applyNumberFormat="1">
      <alignment horizontal="center" vertical="center"/>
    </xf>
    <xf borderId="4" fillId="26" fontId="8" numFmtId="0" xfId="0" applyAlignment="1" applyBorder="1" applyFill="1" applyFont="1">
      <alignment horizontal="center" vertical="center"/>
    </xf>
    <xf borderId="4" fillId="9" fontId="5" numFmtId="0" xfId="0" applyAlignment="1" applyBorder="1" applyFont="1">
      <alignment horizontal="center" shrinkToFit="0" vertical="center" wrapText="1"/>
    </xf>
    <xf borderId="4" fillId="26" fontId="5" numFmtId="0" xfId="0" applyAlignment="1" applyBorder="1" applyFont="1">
      <alignment horizontal="center" shrinkToFit="0" vertical="center" wrapText="1"/>
    </xf>
    <xf borderId="4" fillId="9" fontId="4" numFmtId="0" xfId="0" applyBorder="1" applyFont="1"/>
    <xf borderId="4" fillId="22" fontId="4" numFmtId="1" xfId="0" applyAlignment="1" applyBorder="1" applyFont="1" applyNumberFormat="1">
      <alignment horizontal="center" readingOrder="0" vertical="center"/>
    </xf>
    <xf borderId="4" fillId="22" fontId="4" numFmtId="1" xfId="0" applyAlignment="1" applyBorder="1" applyFont="1" applyNumberFormat="1">
      <alignment horizontal="center" vertical="center"/>
    </xf>
    <xf borderId="4" fillId="9" fontId="7" numFmtId="1" xfId="0" applyAlignment="1" applyBorder="1" applyFont="1" applyNumberFormat="1">
      <alignment horizontal="center" vertical="center"/>
    </xf>
    <xf borderId="4" fillId="9" fontId="5" numFmtId="1" xfId="0" applyAlignment="1" applyBorder="1" applyFont="1" applyNumberFormat="1">
      <alignment horizontal="center" vertical="center"/>
    </xf>
    <xf borderId="4" fillId="27" fontId="8" numFmtId="0" xfId="0" applyAlignment="1" applyBorder="1" applyFill="1" applyFont="1">
      <alignment horizontal="center" vertical="center"/>
    </xf>
    <xf borderId="4" fillId="27" fontId="5" numFmtId="0" xfId="0" applyAlignment="1" applyBorder="1" applyFont="1">
      <alignment horizontal="center" shrinkToFit="0" vertical="center" wrapText="1"/>
    </xf>
    <xf borderId="4" fillId="28" fontId="4" numFmtId="0" xfId="0" applyAlignment="1" applyBorder="1" applyFill="1" applyFont="1">
      <alignment horizontal="center"/>
    </xf>
    <xf borderId="4" fillId="28" fontId="4" numFmtId="1" xfId="0" applyAlignment="1" applyBorder="1" applyFont="1" applyNumberFormat="1">
      <alignment horizontal="center"/>
    </xf>
    <xf borderId="4" fillId="29" fontId="8" numFmtId="0" xfId="0" applyAlignment="1" applyBorder="1" applyFill="1" applyFont="1">
      <alignment horizontal="center" vertical="center"/>
    </xf>
    <xf borderId="4" fillId="12" fontId="5" numFmtId="0" xfId="0" applyAlignment="1" applyBorder="1" applyFont="1">
      <alignment horizontal="center" shrinkToFit="0" vertical="center" wrapText="1"/>
    </xf>
    <xf borderId="4" fillId="29" fontId="5" numFmtId="0" xfId="0" applyAlignment="1" applyBorder="1" applyFont="1">
      <alignment horizontal="center" shrinkToFit="0" vertical="center" wrapText="1"/>
    </xf>
    <xf borderId="4" fillId="12" fontId="4" numFmtId="0" xfId="0" applyAlignment="1" applyBorder="1" applyFont="1">
      <alignment horizontal="left" shrinkToFit="0" wrapText="1"/>
    </xf>
    <xf borderId="4" fillId="12" fontId="5" numFmtId="1" xfId="0" applyAlignment="1" applyBorder="1" applyFont="1" applyNumberFormat="1">
      <alignment horizontal="center"/>
    </xf>
    <xf borderId="4" fillId="12" fontId="5" numFmtId="0" xfId="0" applyAlignment="1" applyBorder="1" applyFont="1">
      <alignment horizontal="center"/>
    </xf>
    <xf borderId="4" fillId="30" fontId="8" numFmtId="0" xfId="0" applyAlignment="1" applyBorder="1" applyFill="1" applyFont="1">
      <alignment horizontal="center" vertical="center"/>
    </xf>
    <xf borderId="4" fillId="31" fontId="5" numFmtId="0" xfId="0" applyAlignment="1" applyBorder="1" applyFill="1" applyFont="1">
      <alignment horizontal="center" shrinkToFit="0" vertical="center" wrapText="1"/>
    </xf>
    <xf borderId="4" fillId="30" fontId="5" numFmtId="0" xfId="0" applyAlignment="1" applyBorder="1" applyFont="1">
      <alignment horizontal="center" shrinkToFit="0" vertical="center" wrapText="1"/>
    </xf>
    <xf borderId="4" fillId="31" fontId="4" numFmtId="0" xfId="0" applyBorder="1" applyFont="1"/>
    <xf borderId="4" fillId="32" fontId="4" numFmtId="1" xfId="0" applyAlignment="1" applyBorder="1" applyFill="1" applyFont="1" applyNumberFormat="1">
      <alignment horizontal="center" vertical="center"/>
    </xf>
    <xf borderId="4" fillId="31" fontId="7" numFmtId="1" xfId="0" applyAlignment="1" applyBorder="1" applyFont="1" applyNumberFormat="1">
      <alignment horizontal="center" vertical="center"/>
    </xf>
    <xf borderId="4" fillId="31" fontId="4" numFmtId="0" xfId="0" applyAlignment="1" applyBorder="1" applyFont="1">
      <alignment shrinkToFit="0" wrapText="1"/>
    </xf>
    <xf borderId="4" fillId="31" fontId="5" numFmtId="1" xfId="0" applyAlignment="1" applyBorder="1" applyFont="1" applyNumberFormat="1">
      <alignment horizontal="center" vertical="center"/>
    </xf>
    <xf borderId="4" fillId="33" fontId="8" numFmtId="0" xfId="0" applyAlignment="1" applyBorder="1" applyFill="1" applyFont="1">
      <alignment horizontal="center" vertical="center"/>
    </xf>
    <xf borderId="4" fillId="34" fontId="5" numFmtId="0" xfId="0" applyAlignment="1" applyBorder="1" applyFill="1" applyFont="1">
      <alignment horizontal="center" shrinkToFit="0" vertical="center" wrapText="1"/>
    </xf>
    <xf borderId="4" fillId="33" fontId="5" numFmtId="0" xfId="0" applyAlignment="1" applyBorder="1" applyFont="1">
      <alignment horizontal="center" shrinkToFit="0" vertical="center" wrapText="1"/>
    </xf>
    <xf borderId="4" fillId="34" fontId="4" numFmtId="0" xfId="0" applyBorder="1" applyFont="1"/>
    <xf borderId="4" fillId="35" fontId="4" numFmtId="1" xfId="0" applyAlignment="1" applyBorder="1" applyFill="1" applyFont="1" applyNumberFormat="1">
      <alignment horizontal="center" readingOrder="0" vertical="center"/>
    </xf>
    <xf borderId="4" fillId="35" fontId="4" numFmtId="1" xfId="0" applyAlignment="1" applyBorder="1" applyFont="1" applyNumberFormat="1">
      <alignment horizontal="center" vertical="center"/>
    </xf>
    <xf borderId="4" fillId="34" fontId="7" numFmtId="1" xfId="0" applyAlignment="1" applyBorder="1" applyFont="1" applyNumberFormat="1">
      <alignment horizontal="center" vertical="center"/>
    </xf>
    <xf borderId="4" fillId="34" fontId="5" numFmtId="1" xfId="0" applyAlignment="1" applyBorder="1" applyFont="1" applyNumberFormat="1">
      <alignment horizontal="center" vertical="center"/>
    </xf>
    <xf borderId="0" fillId="0" fontId="10" numFmtId="1" xfId="0" applyFont="1" applyNumberFormat="1"/>
    <xf borderId="0" fillId="0" fontId="11" numFmtId="0" xfId="0" applyAlignment="1" applyFont="1">
      <alignment horizontal="center"/>
    </xf>
    <xf borderId="0" fillId="0" fontId="7" numFmtId="0" xfId="0" applyFont="1"/>
    <xf borderId="4" fillId="0" fontId="7" numFmtId="0" xfId="0" applyAlignment="1" applyBorder="1" applyFont="1">
      <alignment shrinkToFit="0" wrapText="1"/>
    </xf>
    <xf borderId="4" fillId="0" fontId="7" numFmtId="1" xfId="0" applyAlignment="1" applyBorder="1" applyFont="1" applyNumberFormat="1">
      <alignment horizontal="center"/>
    </xf>
    <xf borderId="4" fillId="27" fontId="11" numFmtId="0" xfId="0" applyAlignment="1" applyBorder="1" applyFont="1">
      <alignment shrinkToFit="0" wrapText="1"/>
    </xf>
    <xf borderId="4" fillId="27" fontId="11" numFmtId="1" xfId="0" applyAlignment="1" applyBorder="1" applyFont="1" applyNumberFormat="1">
      <alignment horizontal="center"/>
    </xf>
    <xf borderId="4" fillId="0" fontId="7" numFmtId="2" xfId="0" applyAlignment="1" applyBorder="1" applyFont="1" applyNumberFormat="1">
      <alignment horizontal="center"/>
    </xf>
    <xf borderId="4" fillId="0" fontId="7" numFmtId="0" xfId="0" applyAlignment="1" applyBorder="1" applyFont="1">
      <alignment horizontal="center"/>
    </xf>
    <xf borderId="4" fillId="27" fontId="11" numFmtId="0" xfId="0" applyBorder="1" applyFont="1"/>
    <xf borderId="4" fillId="27" fontId="11" numFmtId="2" xfId="0" applyAlignment="1" applyBorder="1" applyFont="1" applyNumberFormat="1">
      <alignment horizontal="center"/>
    </xf>
    <xf borderId="4" fillId="27" fontId="11" numFmtId="0" xfId="0" applyAlignment="1" applyBorder="1" applyFont="1">
      <alignment horizontal="center"/>
    </xf>
    <xf borderId="4" fillId="0" fontId="7" numFmtId="0" xfId="0" applyAlignment="1" applyBorder="1" applyFont="1">
      <alignment horizontal="left"/>
    </xf>
    <xf borderId="4" fillId="27" fontId="11" numFmtId="0" xfId="0" applyAlignment="1" applyBorder="1" applyFont="1">
      <alignment horizontal="lef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4.63"/>
    <col customWidth="1" min="2" max="2" width="29.88"/>
    <col customWidth="1" min="3" max="3" width="6.13"/>
    <col customWidth="1" min="4" max="4" width="6.63"/>
    <col customWidth="1" min="5" max="5" width="7.75"/>
    <col customWidth="1" min="6" max="6" width="6.13"/>
    <col customWidth="1" min="7" max="7" width="5.63"/>
    <col customWidth="1" min="8" max="8" width="5.75"/>
    <col customWidth="1" min="9" max="9" width="6.13"/>
    <col customWidth="1" min="10" max="10" width="6.5"/>
    <col customWidth="1" min="11" max="11" width="6.0"/>
    <col customWidth="1" min="12" max="12" width="6.88"/>
    <col customWidth="1" min="13" max="14" width="10.5"/>
    <col customWidth="1" min="15" max="15" width="42.0"/>
  </cols>
  <sheetData>
    <row r="1" ht="15.75" customHeight="1">
      <c r="A1" s="1"/>
      <c r="B1" s="1"/>
      <c r="C1" s="1"/>
      <c r="D1" s="1"/>
      <c r="E1" s="1"/>
      <c r="F1" s="1"/>
      <c r="G1" s="1"/>
      <c r="H1" s="2" t="s">
        <v>0</v>
      </c>
      <c r="I1" s="3"/>
      <c r="J1" s="4"/>
      <c r="K1" s="1"/>
      <c r="L1" s="1"/>
      <c r="M1" s="1"/>
      <c r="N1" s="1"/>
      <c r="O1" s="1"/>
    </row>
    <row r="2" ht="15.75" customHeight="1">
      <c r="A2" s="1"/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15.75" customHeight="1">
      <c r="A3" s="1"/>
      <c r="B3" s="6" t="s">
        <v>1</v>
      </c>
      <c r="C3" s="7"/>
      <c r="D3" s="7"/>
      <c r="E3" s="7"/>
      <c r="F3" s="1"/>
      <c r="G3" s="1"/>
      <c r="H3" s="1"/>
      <c r="I3" s="1"/>
      <c r="J3" s="1"/>
      <c r="K3" s="1"/>
      <c r="L3" s="1"/>
      <c r="M3" s="1"/>
      <c r="N3" s="1"/>
      <c r="O3" s="1"/>
    </row>
    <row r="4" ht="15.75" customHeight="1">
      <c r="A4" s="1"/>
      <c r="B4" s="6" t="s">
        <v>2</v>
      </c>
      <c r="C4" s="8">
        <v>3.0</v>
      </c>
      <c r="D4" s="9"/>
      <c r="E4" s="9"/>
      <c r="F4" s="1"/>
      <c r="G4" s="1"/>
      <c r="H4" s="1"/>
      <c r="I4" s="1"/>
      <c r="J4" s="1"/>
      <c r="K4" s="1"/>
      <c r="L4" s="1"/>
      <c r="M4" s="1"/>
      <c r="N4" s="1"/>
      <c r="O4" s="1"/>
    </row>
    <row r="5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ht="15.75" customHeight="1">
      <c r="A6" s="10" t="s">
        <v>3</v>
      </c>
      <c r="B6" s="11" t="s">
        <v>4</v>
      </c>
      <c r="C6" s="12" t="s">
        <v>5</v>
      </c>
      <c r="D6" s="12" t="s">
        <v>6</v>
      </c>
      <c r="E6" s="12" t="s">
        <v>7</v>
      </c>
      <c r="F6" s="13" t="s">
        <v>8</v>
      </c>
      <c r="G6" s="12" t="s">
        <v>9</v>
      </c>
      <c r="H6" s="13" t="s">
        <v>10</v>
      </c>
      <c r="I6" s="12" t="s">
        <v>11</v>
      </c>
      <c r="J6" s="13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4" t="s">
        <v>17</v>
      </c>
    </row>
    <row r="7" ht="15.75" customHeight="1">
      <c r="A7" s="15"/>
      <c r="B7" s="16" t="s">
        <v>18</v>
      </c>
      <c r="C7" s="17">
        <v>70.0</v>
      </c>
      <c r="D7" s="17">
        <v>352.0</v>
      </c>
      <c r="E7" s="18">
        <f t="shared" ref="E7:E15" si="1">D7/100*C7</f>
        <v>246.4</v>
      </c>
      <c r="F7" s="19">
        <v>12.0</v>
      </c>
      <c r="G7" s="18">
        <f t="shared" ref="G7:G10" si="2">F7/100*$C7</f>
        <v>8.4</v>
      </c>
      <c r="H7" s="19">
        <v>6.0</v>
      </c>
      <c r="I7" s="18">
        <f t="shared" ref="I7:I15" si="3">H7/100*$C7</f>
        <v>4.2</v>
      </c>
      <c r="J7" s="19">
        <v>62.0</v>
      </c>
      <c r="K7" s="18">
        <f t="shared" ref="K7:K15" si="4">J7/100*$C7</f>
        <v>43.4</v>
      </c>
      <c r="L7" s="20">
        <f t="shared" ref="L7:L15" si="5">C7*$C$4</f>
        <v>210</v>
      </c>
      <c r="M7" s="21" t="s">
        <v>19</v>
      </c>
      <c r="N7" s="22"/>
      <c r="O7" s="23"/>
    </row>
    <row r="8" ht="15.75" customHeight="1">
      <c r="A8" s="15"/>
      <c r="B8" s="16" t="s">
        <v>20</v>
      </c>
      <c r="C8" s="17">
        <v>15.0</v>
      </c>
      <c r="D8" s="17">
        <v>496.0</v>
      </c>
      <c r="E8" s="18">
        <f t="shared" si="1"/>
        <v>74.4</v>
      </c>
      <c r="F8" s="19">
        <v>26.3</v>
      </c>
      <c r="G8" s="18">
        <f t="shared" si="2"/>
        <v>3.945</v>
      </c>
      <c r="H8" s="19">
        <v>27.0</v>
      </c>
      <c r="I8" s="18">
        <f t="shared" si="3"/>
        <v>4.05</v>
      </c>
      <c r="J8" s="19">
        <v>38.4</v>
      </c>
      <c r="K8" s="18">
        <f t="shared" si="4"/>
        <v>5.76</v>
      </c>
      <c r="L8" s="20">
        <f t="shared" si="5"/>
        <v>45</v>
      </c>
      <c r="M8" s="21" t="s">
        <v>19</v>
      </c>
      <c r="N8" s="15"/>
      <c r="O8" s="23" t="s">
        <v>21</v>
      </c>
    </row>
    <row r="9" ht="15.75" customHeight="1">
      <c r="A9" s="15"/>
      <c r="B9" s="16" t="s">
        <v>22</v>
      </c>
      <c r="C9" s="17">
        <v>20.0</v>
      </c>
      <c r="D9" s="17">
        <v>300.0</v>
      </c>
      <c r="E9" s="18">
        <f t="shared" si="1"/>
        <v>60</v>
      </c>
      <c r="F9" s="19">
        <v>3.0</v>
      </c>
      <c r="G9" s="18">
        <f t="shared" si="2"/>
        <v>0.6</v>
      </c>
      <c r="H9" s="19">
        <v>0.2</v>
      </c>
      <c r="I9" s="18">
        <f t="shared" si="3"/>
        <v>0.04</v>
      </c>
      <c r="J9" s="19">
        <v>71.0</v>
      </c>
      <c r="K9" s="18">
        <f t="shared" si="4"/>
        <v>14.2</v>
      </c>
      <c r="L9" s="20">
        <f t="shared" si="5"/>
        <v>60</v>
      </c>
      <c r="M9" s="24"/>
      <c r="N9" s="15"/>
      <c r="O9" s="23"/>
    </row>
    <row r="10" ht="15.75" customHeight="1">
      <c r="A10" s="15"/>
      <c r="B10" s="16" t="s">
        <v>23</v>
      </c>
      <c r="C10" s="17">
        <v>30.0</v>
      </c>
      <c r="D10" s="17">
        <v>377.0</v>
      </c>
      <c r="E10" s="18">
        <f t="shared" si="1"/>
        <v>113.1</v>
      </c>
      <c r="F10" s="19">
        <v>23.7</v>
      </c>
      <c r="G10" s="18">
        <f t="shared" si="2"/>
        <v>7.11</v>
      </c>
      <c r="H10" s="19">
        <v>30.5</v>
      </c>
      <c r="I10" s="18">
        <f t="shared" si="3"/>
        <v>9.15</v>
      </c>
      <c r="J10" s="19">
        <v>0.0</v>
      </c>
      <c r="K10" s="18">
        <f t="shared" si="4"/>
        <v>0</v>
      </c>
      <c r="L10" s="20">
        <f t="shared" si="5"/>
        <v>90</v>
      </c>
      <c r="M10" s="24"/>
      <c r="N10" s="15"/>
      <c r="O10" s="23"/>
    </row>
    <row r="11" ht="15.75" customHeight="1">
      <c r="A11" s="15"/>
      <c r="B11" s="16" t="s">
        <v>24</v>
      </c>
      <c r="C11" s="17">
        <v>50.0</v>
      </c>
      <c r="D11" s="17">
        <v>265.0</v>
      </c>
      <c r="E11" s="18">
        <f t="shared" si="1"/>
        <v>132.5</v>
      </c>
      <c r="F11" s="19">
        <v>9.15</v>
      </c>
      <c r="G11" s="18">
        <v>3.19</v>
      </c>
      <c r="H11" s="19">
        <v>6.5</v>
      </c>
      <c r="I11" s="18">
        <f t="shared" si="3"/>
        <v>3.25</v>
      </c>
      <c r="J11" s="19">
        <v>49.6</v>
      </c>
      <c r="K11" s="18">
        <f t="shared" si="4"/>
        <v>24.8</v>
      </c>
      <c r="L11" s="20">
        <f t="shared" si="5"/>
        <v>150</v>
      </c>
      <c r="M11" s="24"/>
      <c r="N11" s="15"/>
      <c r="O11" s="23" t="s">
        <v>25</v>
      </c>
    </row>
    <row r="12" ht="15.75" customHeight="1">
      <c r="A12" s="15"/>
      <c r="B12" s="16" t="s">
        <v>26</v>
      </c>
      <c r="C12" s="17">
        <v>33.0</v>
      </c>
      <c r="D12" s="17">
        <v>520.0</v>
      </c>
      <c r="E12" s="18">
        <f t="shared" si="1"/>
        <v>171.6</v>
      </c>
      <c r="F12" s="19">
        <v>7.0</v>
      </c>
      <c r="G12" s="18">
        <f t="shared" ref="G12:G15" si="6">F12/100*$C12</f>
        <v>2.31</v>
      </c>
      <c r="H12" s="19">
        <v>27.0</v>
      </c>
      <c r="I12" s="18">
        <f t="shared" si="3"/>
        <v>8.91</v>
      </c>
      <c r="J12" s="19">
        <v>62.0</v>
      </c>
      <c r="K12" s="18">
        <f t="shared" si="4"/>
        <v>20.46</v>
      </c>
      <c r="L12" s="20">
        <f t="shared" si="5"/>
        <v>99</v>
      </c>
      <c r="M12" s="24"/>
      <c r="N12" s="15"/>
      <c r="O12" s="23" t="s">
        <v>27</v>
      </c>
    </row>
    <row r="13" ht="15.75" customHeight="1">
      <c r="A13" s="15"/>
      <c r="B13" s="16" t="s">
        <v>28</v>
      </c>
      <c r="C13" s="17">
        <v>3.0</v>
      </c>
      <c r="D13" s="17">
        <v>152.0</v>
      </c>
      <c r="E13" s="18">
        <f t="shared" si="1"/>
        <v>4.56</v>
      </c>
      <c r="F13" s="19">
        <v>20.0</v>
      </c>
      <c r="G13" s="18">
        <f t="shared" si="6"/>
        <v>0.6</v>
      </c>
      <c r="H13" s="19">
        <v>5.1</v>
      </c>
      <c r="I13" s="18">
        <f t="shared" si="3"/>
        <v>0.153</v>
      </c>
      <c r="J13" s="19">
        <v>6.9</v>
      </c>
      <c r="K13" s="18">
        <f t="shared" si="4"/>
        <v>0.207</v>
      </c>
      <c r="L13" s="20">
        <f t="shared" si="5"/>
        <v>9</v>
      </c>
      <c r="M13" s="24"/>
      <c r="N13" s="15"/>
      <c r="O13" s="23"/>
    </row>
    <row r="14" ht="15.75" customHeight="1">
      <c r="A14" s="15"/>
      <c r="B14" s="16" t="s">
        <v>29</v>
      </c>
      <c r="C14" s="17">
        <v>8.0</v>
      </c>
      <c r="D14" s="17">
        <v>398.0</v>
      </c>
      <c r="E14" s="18">
        <f t="shared" si="1"/>
        <v>31.84</v>
      </c>
      <c r="F14" s="19">
        <v>0.0</v>
      </c>
      <c r="G14" s="18">
        <f t="shared" si="6"/>
        <v>0</v>
      </c>
      <c r="H14" s="19">
        <v>0.0</v>
      </c>
      <c r="I14" s="18">
        <f t="shared" si="3"/>
        <v>0</v>
      </c>
      <c r="J14" s="19">
        <v>100.0</v>
      </c>
      <c r="K14" s="18">
        <f t="shared" si="4"/>
        <v>8</v>
      </c>
      <c r="L14" s="20">
        <f t="shared" si="5"/>
        <v>24</v>
      </c>
      <c r="M14" s="21" t="s">
        <v>19</v>
      </c>
      <c r="N14" s="15"/>
      <c r="O14" s="23" t="s">
        <v>30</v>
      </c>
    </row>
    <row r="15" ht="15.75" customHeight="1">
      <c r="A15" s="15"/>
      <c r="B15" s="16" t="s">
        <v>31</v>
      </c>
      <c r="C15" s="17">
        <v>10.0</v>
      </c>
      <c r="D15" s="17">
        <v>398.0</v>
      </c>
      <c r="E15" s="18">
        <f t="shared" si="1"/>
        <v>39.8</v>
      </c>
      <c r="F15" s="19">
        <v>0.0</v>
      </c>
      <c r="G15" s="18">
        <f t="shared" si="6"/>
        <v>0</v>
      </c>
      <c r="H15" s="19">
        <v>0.0</v>
      </c>
      <c r="I15" s="18">
        <f t="shared" si="3"/>
        <v>0</v>
      </c>
      <c r="J15" s="19">
        <v>100.0</v>
      </c>
      <c r="K15" s="18">
        <f t="shared" si="4"/>
        <v>10</v>
      </c>
      <c r="L15" s="20">
        <f t="shared" si="5"/>
        <v>30</v>
      </c>
      <c r="M15" s="21" t="s">
        <v>19</v>
      </c>
      <c r="N15" s="25"/>
      <c r="O15" s="23" t="s">
        <v>32</v>
      </c>
    </row>
    <row r="16" ht="15.75" customHeight="1">
      <c r="A16" s="15"/>
      <c r="B16" s="26" t="s">
        <v>33</v>
      </c>
      <c r="C16" s="27">
        <f t="shared" ref="C16:E16" si="7">SUM(C7:C15)</f>
        <v>239</v>
      </c>
      <c r="D16" s="27">
        <f t="shared" si="7"/>
        <v>3258</v>
      </c>
      <c r="E16" s="28">
        <f t="shared" si="7"/>
        <v>874.2</v>
      </c>
      <c r="F16" s="29"/>
      <c r="G16" s="28">
        <f>SUM(G7:G15)</f>
        <v>26.155</v>
      </c>
      <c r="H16" s="29"/>
      <c r="I16" s="28">
        <f>SUM(I7:I15)</f>
        <v>29.753</v>
      </c>
      <c r="J16" s="29"/>
      <c r="K16" s="28">
        <f t="shared" ref="K16:L16" si="8">SUM(K7:K15)</f>
        <v>126.827</v>
      </c>
      <c r="L16" s="27">
        <f t="shared" si="8"/>
        <v>717</v>
      </c>
      <c r="M16" s="30">
        <f>L7+L8+L14+L15</f>
        <v>309</v>
      </c>
      <c r="N16" s="31"/>
      <c r="O16" s="31"/>
    </row>
    <row r="17" ht="15.75" customHeight="1">
      <c r="A17" s="15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ht="15.75" customHeight="1">
      <c r="A18" s="15"/>
      <c r="B18" s="34" t="s">
        <v>34</v>
      </c>
      <c r="C18" s="35" t="s">
        <v>5</v>
      </c>
      <c r="D18" s="35" t="s">
        <v>6</v>
      </c>
      <c r="E18" s="35" t="s">
        <v>7</v>
      </c>
      <c r="F18" s="35" t="s">
        <v>8</v>
      </c>
      <c r="G18" s="35" t="s">
        <v>9</v>
      </c>
      <c r="H18" s="35" t="s">
        <v>10</v>
      </c>
      <c r="I18" s="35" t="s">
        <v>11</v>
      </c>
      <c r="J18" s="35" t="s">
        <v>12</v>
      </c>
      <c r="K18" s="35" t="s">
        <v>13</v>
      </c>
      <c r="L18" s="35" t="s">
        <v>14</v>
      </c>
      <c r="M18" s="35" t="s">
        <v>15</v>
      </c>
      <c r="N18" s="35" t="s">
        <v>16</v>
      </c>
      <c r="O18" s="36" t="s">
        <v>17</v>
      </c>
    </row>
    <row r="19" ht="15.75" customHeight="1">
      <c r="A19" s="15"/>
      <c r="B19" s="37" t="s">
        <v>35</v>
      </c>
      <c r="C19" s="38">
        <v>47.0</v>
      </c>
      <c r="D19" s="38">
        <v>372.0</v>
      </c>
      <c r="E19" s="38">
        <f>D19/100*C19</f>
        <v>174.84</v>
      </c>
      <c r="F19" s="19">
        <v>5.9</v>
      </c>
      <c r="G19" s="38">
        <f>F19/100*$C19</f>
        <v>2.773</v>
      </c>
      <c r="H19" s="19">
        <v>7.0</v>
      </c>
      <c r="I19" s="38">
        <f>H19/100*$C19</f>
        <v>3.29</v>
      </c>
      <c r="J19" s="19">
        <v>70.0</v>
      </c>
      <c r="K19" s="38">
        <f>J19/100*$C19</f>
        <v>32.9</v>
      </c>
      <c r="L19" s="39">
        <f>C19*$C$4</f>
        <v>141</v>
      </c>
      <c r="M19" s="40"/>
      <c r="N19" s="41"/>
      <c r="O19" s="42" t="s">
        <v>36</v>
      </c>
    </row>
    <row r="20" ht="15.75" customHeight="1">
      <c r="A20" s="15"/>
      <c r="B20" s="43" t="s">
        <v>33</v>
      </c>
      <c r="C20" s="44">
        <f t="shared" ref="C20:E20" si="9">SUM(C19)</f>
        <v>47</v>
      </c>
      <c r="D20" s="44">
        <f t="shared" si="9"/>
        <v>372</v>
      </c>
      <c r="E20" s="44">
        <f t="shared" si="9"/>
        <v>174.84</v>
      </c>
      <c r="F20" s="29"/>
      <c r="G20" s="44">
        <f>SUM(G19)</f>
        <v>2.773</v>
      </c>
      <c r="H20" s="29"/>
      <c r="I20" s="44">
        <f>SUM(I19)</f>
        <v>3.29</v>
      </c>
      <c r="J20" s="29"/>
      <c r="K20" s="44">
        <f t="shared" ref="K20:L20" si="10">SUM(K19)</f>
        <v>32.9</v>
      </c>
      <c r="L20" s="45">
        <f t="shared" si="10"/>
        <v>141</v>
      </c>
      <c r="M20" s="46"/>
      <c r="N20" s="47"/>
      <c r="O20" s="47"/>
    </row>
    <row r="21" ht="15.75" customHeight="1">
      <c r="A21" s="15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ht="15.75" customHeight="1">
      <c r="A22" s="15"/>
      <c r="B22" s="50" t="s">
        <v>37</v>
      </c>
      <c r="C22" s="51" t="s">
        <v>5</v>
      </c>
      <c r="D22" s="51" t="s">
        <v>6</v>
      </c>
      <c r="E22" s="51" t="s">
        <v>7</v>
      </c>
      <c r="F22" s="13" t="s">
        <v>8</v>
      </c>
      <c r="G22" s="51" t="s">
        <v>9</v>
      </c>
      <c r="H22" s="13" t="s">
        <v>10</v>
      </c>
      <c r="I22" s="51" t="s">
        <v>11</v>
      </c>
      <c r="J22" s="13" t="s">
        <v>12</v>
      </c>
      <c r="K22" s="51" t="s">
        <v>13</v>
      </c>
      <c r="L22" s="51" t="s">
        <v>14</v>
      </c>
      <c r="M22" s="51" t="s">
        <v>15</v>
      </c>
      <c r="N22" s="51" t="s">
        <v>16</v>
      </c>
      <c r="O22" s="52" t="s">
        <v>17</v>
      </c>
    </row>
    <row r="23" ht="15.75" customHeight="1">
      <c r="A23" s="15"/>
      <c r="B23" s="53" t="s">
        <v>38</v>
      </c>
      <c r="C23" s="54">
        <v>115.0</v>
      </c>
      <c r="D23" s="54">
        <v>181.0</v>
      </c>
      <c r="E23" s="55">
        <f t="shared" ref="E23:E31" si="11">D23/100*C23</f>
        <v>208.15</v>
      </c>
      <c r="F23" s="19">
        <v>6.6</v>
      </c>
      <c r="G23" s="55">
        <f t="shared" ref="G23:G31" si="12">F23/100*C23</f>
        <v>7.59</v>
      </c>
      <c r="H23" s="19">
        <v>1.2</v>
      </c>
      <c r="I23" s="55">
        <f t="shared" ref="I23:I31" si="13">H23/100*$C23</f>
        <v>1.38</v>
      </c>
      <c r="J23" s="19">
        <v>35.2</v>
      </c>
      <c r="K23" s="55">
        <f t="shared" ref="K23:K31" si="14">J23/100*$C23</f>
        <v>40.48</v>
      </c>
      <c r="L23" s="56">
        <f t="shared" ref="L23:L31" si="15">C23*$C$4</f>
        <v>345</v>
      </c>
      <c r="M23" s="40"/>
      <c r="N23" s="22"/>
      <c r="O23" s="23" t="s">
        <v>39</v>
      </c>
    </row>
    <row r="24" ht="15.75" customHeight="1">
      <c r="A24" s="15"/>
      <c r="B24" s="53" t="s">
        <v>40</v>
      </c>
      <c r="C24" s="54">
        <v>25.0</v>
      </c>
      <c r="D24" s="54">
        <v>270.0</v>
      </c>
      <c r="E24" s="55">
        <f t="shared" si="11"/>
        <v>67.5</v>
      </c>
      <c r="F24" s="19">
        <v>6.0</v>
      </c>
      <c r="G24" s="55">
        <f t="shared" si="12"/>
        <v>1.5</v>
      </c>
      <c r="H24" s="19">
        <v>26.0</v>
      </c>
      <c r="I24" s="55">
        <f t="shared" si="13"/>
        <v>6.5</v>
      </c>
      <c r="J24" s="19">
        <v>3.0</v>
      </c>
      <c r="K24" s="55">
        <f t="shared" si="14"/>
        <v>0.75</v>
      </c>
      <c r="L24" s="56">
        <f t="shared" si="15"/>
        <v>75</v>
      </c>
      <c r="M24" s="40"/>
      <c r="N24" s="15"/>
      <c r="O24" s="23" t="s">
        <v>41</v>
      </c>
    </row>
    <row r="25" ht="15.75" customHeight="1">
      <c r="A25" s="15"/>
      <c r="B25" s="53" t="s">
        <v>42</v>
      </c>
      <c r="C25" s="54">
        <v>50.0</v>
      </c>
      <c r="D25" s="54">
        <v>210.0</v>
      </c>
      <c r="E25" s="55">
        <f t="shared" si="11"/>
        <v>105</v>
      </c>
      <c r="F25" s="19">
        <v>12.0</v>
      </c>
      <c r="G25" s="55">
        <f t="shared" si="12"/>
        <v>6</v>
      </c>
      <c r="H25" s="19">
        <v>18.0</v>
      </c>
      <c r="I25" s="55">
        <f t="shared" si="13"/>
        <v>9</v>
      </c>
      <c r="J25" s="19">
        <v>0.0</v>
      </c>
      <c r="K25" s="55">
        <f t="shared" si="14"/>
        <v>0</v>
      </c>
      <c r="L25" s="56">
        <f t="shared" si="15"/>
        <v>150</v>
      </c>
      <c r="M25" s="40"/>
      <c r="N25" s="15"/>
      <c r="O25" s="23" t="s">
        <v>43</v>
      </c>
    </row>
    <row r="26" ht="15.75" customHeight="1">
      <c r="A26" s="15"/>
      <c r="B26" s="53" t="s">
        <v>44</v>
      </c>
      <c r="C26" s="54">
        <v>50.0</v>
      </c>
      <c r="D26" s="54">
        <v>38.0</v>
      </c>
      <c r="E26" s="55">
        <f t="shared" si="11"/>
        <v>19</v>
      </c>
      <c r="F26" s="19">
        <v>2.0</v>
      </c>
      <c r="G26" s="55">
        <f t="shared" si="12"/>
        <v>1</v>
      </c>
      <c r="H26" s="19">
        <v>1.0</v>
      </c>
      <c r="I26" s="55">
        <f t="shared" si="13"/>
        <v>0.5</v>
      </c>
      <c r="J26" s="19">
        <v>5.0</v>
      </c>
      <c r="K26" s="55">
        <f t="shared" si="14"/>
        <v>2.5</v>
      </c>
      <c r="L26" s="56">
        <f t="shared" si="15"/>
        <v>150</v>
      </c>
      <c r="M26" s="40"/>
      <c r="N26" s="15"/>
      <c r="O26" s="23" t="s">
        <v>45</v>
      </c>
    </row>
    <row r="27" ht="15.75" customHeight="1">
      <c r="A27" s="15"/>
      <c r="B27" s="53" t="s">
        <v>46</v>
      </c>
      <c r="C27" s="54">
        <v>30.0</v>
      </c>
      <c r="D27" s="54">
        <v>275.0</v>
      </c>
      <c r="E27" s="55">
        <f t="shared" si="11"/>
        <v>82.5</v>
      </c>
      <c r="F27" s="19">
        <v>3.0</v>
      </c>
      <c r="G27" s="55">
        <f t="shared" si="12"/>
        <v>0.9</v>
      </c>
      <c r="H27" s="19">
        <v>0.0</v>
      </c>
      <c r="I27" s="55">
        <f t="shared" si="13"/>
        <v>0</v>
      </c>
      <c r="J27" s="19">
        <v>69.0</v>
      </c>
      <c r="K27" s="55">
        <f t="shared" si="14"/>
        <v>20.7</v>
      </c>
      <c r="L27" s="56">
        <f t="shared" si="15"/>
        <v>90</v>
      </c>
      <c r="M27" s="40"/>
      <c r="N27" s="15"/>
      <c r="O27" s="23" t="s">
        <v>47</v>
      </c>
    </row>
    <row r="28" ht="15.75" customHeight="1">
      <c r="A28" s="15"/>
      <c r="B28" s="53" t="s">
        <v>48</v>
      </c>
      <c r="C28" s="54">
        <v>40.0</v>
      </c>
      <c r="D28" s="54">
        <v>540.0</v>
      </c>
      <c r="E28" s="55">
        <f t="shared" si="11"/>
        <v>216</v>
      </c>
      <c r="F28" s="19">
        <v>17.0</v>
      </c>
      <c r="G28" s="55">
        <f t="shared" si="12"/>
        <v>6.8</v>
      </c>
      <c r="H28" s="19">
        <v>32.0</v>
      </c>
      <c r="I28" s="55">
        <f t="shared" si="13"/>
        <v>12.8</v>
      </c>
      <c r="J28" s="19">
        <v>44.0</v>
      </c>
      <c r="K28" s="55">
        <f t="shared" si="14"/>
        <v>17.6</v>
      </c>
      <c r="L28" s="56">
        <f t="shared" si="15"/>
        <v>120</v>
      </c>
      <c r="M28" s="40"/>
      <c r="N28" s="15"/>
      <c r="O28" s="23"/>
    </row>
    <row r="29" ht="15.75" customHeight="1">
      <c r="A29" s="15"/>
      <c r="B29" s="53" t="s">
        <v>28</v>
      </c>
      <c r="C29" s="54">
        <v>3.0</v>
      </c>
      <c r="D29" s="54">
        <v>152.0</v>
      </c>
      <c r="E29" s="55">
        <f t="shared" si="11"/>
        <v>4.56</v>
      </c>
      <c r="F29" s="19">
        <v>20.0</v>
      </c>
      <c r="G29" s="55">
        <f t="shared" si="12"/>
        <v>0.6</v>
      </c>
      <c r="H29" s="19">
        <v>5.1</v>
      </c>
      <c r="I29" s="55">
        <f t="shared" si="13"/>
        <v>0.153</v>
      </c>
      <c r="J29" s="19">
        <v>6.9</v>
      </c>
      <c r="K29" s="55">
        <f t="shared" si="14"/>
        <v>0.207</v>
      </c>
      <c r="L29" s="56">
        <f t="shared" si="15"/>
        <v>9</v>
      </c>
      <c r="M29" s="40"/>
      <c r="N29" s="15"/>
      <c r="O29" s="23"/>
    </row>
    <row r="30" ht="15.75" customHeight="1">
      <c r="A30" s="15"/>
      <c r="B30" s="53" t="s">
        <v>31</v>
      </c>
      <c r="C30" s="54">
        <v>10.0</v>
      </c>
      <c r="D30" s="54">
        <v>398.0</v>
      </c>
      <c r="E30" s="55">
        <f t="shared" si="11"/>
        <v>39.8</v>
      </c>
      <c r="F30" s="19">
        <v>0.0</v>
      </c>
      <c r="G30" s="55">
        <f t="shared" si="12"/>
        <v>0</v>
      </c>
      <c r="H30" s="19">
        <v>0.0</v>
      </c>
      <c r="I30" s="55">
        <f t="shared" si="13"/>
        <v>0</v>
      </c>
      <c r="J30" s="19">
        <v>100.0</v>
      </c>
      <c r="K30" s="55">
        <f t="shared" si="14"/>
        <v>10</v>
      </c>
      <c r="L30" s="56">
        <f t="shared" si="15"/>
        <v>30</v>
      </c>
      <c r="M30" s="57" t="s">
        <v>19</v>
      </c>
      <c r="N30" s="15"/>
      <c r="O30" s="23" t="s">
        <v>32</v>
      </c>
    </row>
    <row r="31" ht="15.75" customHeight="1">
      <c r="A31" s="15"/>
      <c r="B31" s="53" t="s">
        <v>49</v>
      </c>
      <c r="C31" s="54">
        <v>10.0</v>
      </c>
      <c r="D31" s="54">
        <v>34.0</v>
      </c>
      <c r="E31" s="55">
        <f t="shared" si="11"/>
        <v>3.4</v>
      </c>
      <c r="F31" s="19">
        <v>1.0</v>
      </c>
      <c r="G31" s="55">
        <f t="shared" si="12"/>
        <v>0.1</v>
      </c>
      <c r="H31" s="19">
        <v>0.0</v>
      </c>
      <c r="I31" s="55">
        <f t="shared" si="13"/>
        <v>0</v>
      </c>
      <c r="J31" s="19">
        <v>3.0</v>
      </c>
      <c r="K31" s="55">
        <f t="shared" si="14"/>
        <v>0.3</v>
      </c>
      <c r="L31" s="56">
        <f t="shared" si="15"/>
        <v>30</v>
      </c>
      <c r="M31" s="40"/>
      <c r="N31" s="25"/>
      <c r="O31" s="23" t="s">
        <v>50</v>
      </c>
    </row>
    <row r="32" ht="15.75" customHeight="1">
      <c r="A32" s="15"/>
      <c r="B32" s="26" t="s">
        <v>33</v>
      </c>
      <c r="C32" s="58">
        <f>SUM(C23:C31)</f>
        <v>333</v>
      </c>
      <c r="D32" s="58">
        <f t="shared" ref="D32:E32" si="16">SUM(D23:D30)</f>
        <v>2064</v>
      </c>
      <c r="E32" s="59">
        <f t="shared" si="16"/>
        <v>742.51</v>
      </c>
      <c r="F32" s="29"/>
      <c r="G32" s="59">
        <f>SUM(G23:G30)</f>
        <v>24.39</v>
      </c>
      <c r="H32" s="29"/>
      <c r="I32" s="59">
        <f>SUM(I23:I30)</f>
        <v>30.333</v>
      </c>
      <c r="J32" s="29"/>
      <c r="K32" s="59">
        <f>SUM(K23:K30)</f>
        <v>92.237</v>
      </c>
      <c r="L32" s="58">
        <f>SUM(L23:L31)</f>
        <v>999</v>
      </c>
      <c r="M32" s="30">
        <f>L30*2</f>
        <v>60</v>
      </c>
      <c r="N32" s="31"/>
      <c r="O32" s="31"/>
    </row>
    <row r="33" ht="15.75" customHeight="1">
      <c r="A33" s="15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ht="15.75" customHeight="1">
      <c r="A34" s="15"/>
      <c r="B34" s="60" t="s">
        <v>51</v>
      </c>
      <c r="C34" s="61" t="s">
        <v>5</v>
      </c>
      <c r="D34" s="61" t="s">
        <v>6</v>
      </c>
      <c r="E34" s="61" t="s">
        <v>7</v>
      </c>
      <c r="F34" s="13" t="s">
        <v>8</v>
      </c>
      <c r="G34" s="61" t="s">
        <v>9</v>
      </c>
      <c r="H34" s="13" t="s">
        <v>10</v>
      </c>
      <c r="I34" s="61" t="s">
        <v>11</v>
      </c>
      <c r="J34" s="13" t="s">
        <v>12</v>
      </c>
      <c r="K34" s="61" t="s">
        <v>13</v>
      </c>
      <c r="L34" s="61" t="s">
        <v>14</v>
      </c>
      <c r="M34" s="61" t="s">
        <v>15</v>
      </c>
      <c r="N34" s="61" t="s">
        <v>16</v>
      </c>
      <c r="O34" s="62" t="s">
        <v>17</v>
      </c>
    </row>
    <row r="35" ht="15.75" customHeight="1">
      <c r="A35" s="15"/>
      <c r="B35" s="63" t="s">
        <v>52</v>
      </c>
      <c r="C35" s="64">
        <v>110.0</v>
      </c>
      <c r="D35" s="65">
        <v>218.0</v>
      </c>
      <c r="E35" s="65">
        <f t="shared" ref="E35:E43" si="17">D35/100*C35</f>
        <v>239.8</v>
      </c>
      <c r="F35" s="66">
        <v>15.0</v>
      </c>
      <c r="G35" s="65">
        <f t="shared" ref="G35:G43" si="18">F35/100*$C35</f>
        <v>16.5</v>
      </c>
      <c r="H35" s="66">
        <v>17.0</v>
      </c>
      <c r="I35" s="65">
        <f t="shared" ref="I35:I43" si="19">H35/100*$C35</f>
        <v>18.7</v>
      </c>
      <c r="J35" s="66">
        <v>0.0</v>
      </c>
      <c r="K35" s="65">
        <f t="shared" ref="K35:K43" si="20">J35/100*$C35</f>
        <v>0</v>
      </c>
      <c r="L35" s="67">
        <f t="shared" ref="L35:L43" si="21">C35*$C$4</f>
        <v>330</v>
      </c>
      <c r="M35" s="57" t="s">
        <v>19</v>
      </c>
      <c r="N35" s="22"/>
      <c r="O35" s="23" t="s">
        <v>53</v>
      </c>
    </row>
    <row r="36" ht="15.75" customHeight="1">
      <c r="A36" s="15"/>
      <c r="B36" s="63" t="s">
        <v>54</v>
      </c>
      <c r="C36" s="65">
        <v>90.0</v>
      </c>
      <c r="D36" s="65">
        <v>344.0</v>
      </c>
      <c r="E36" s="65">
        <f t="shared" si="17"/>
        <v>309.6</v>
      </c>
      <c r="F36" s="66">
        <v>10.0</v>
      </c>
      <c r="G36" s="65">
        <f t="shared" si="18"/>
        <v>9</v>
      </c>
      <c r="H36" s="66">
        <v>1.0</v>
      </c>
      <c r="I36" s="65">
        <f t="shared" si="19"/>
        <v>0.9</v>
      </c>
      <c r="J36" s="66">
        <v>71.5</v>
      </c>
      <c r="K36" s="65">
        <f t="shared" si="20"/>
        <v>64.35</v>
      </c>
      <c r="L36" s="67">
        <f t="shared" si="21"/>
        <v>270</v>
      </c>
      <c r="M36" s="57" t="s">
        <v>19</v>
      </c>
      <c r="N36" s="15"/>
      <c r="O36" s="23"/>
    </row>
    <row r="37" ht="15.75" customHeight="1">
      <c r="A37" s="15"/>
      <c r="B37" s="63" t="s">
        <v>55</v>
      </c>
      <c r="C37" s="65">
        <v>3.0</v>
      </c>
      <c r="D37" s="65">
        <v>40.0</v>
      </c>
      <c r="E37" s="65">
        <f t="shared" si="17"/>
        <v>1.2</v>
      </c>
      <c r="F37" s="66">
        <v>2.5</v>
      </c>
      <c r="G37" s="65">
        <f t="shared" si="18"/>
        <v>0.075</v>
      </c>
      <c r="H37" s="66">
        <v>0.5</v>
      </c>
      <c r="I37" s="65">
        <f t="shared" si="19"/>
        <v>0.015</v>
      </c>
      <c r="J37" s="66">
        <v>6.3</v>
      </c>
      <c r="K37" s="65">
        <f t="shared" si="20"/>
        <v>0.189</v>
      </c>
      <c r="L37" s="67">
        <f t="shared" si="21"/>
        <v>9</v>
      </c>
      <c r="M37" s="57" t="s">
        <v>19</v>
      </c>
      <c r="N37" s="15"/>
      <c r="O37" s="23"/>
    </row>
    <row r="38" ht="15.75" customHeight="1">
      <c r="A38" s="15"/>
      <c r="B38" s="63" t="s">
        <v>56</v>
      </c>
      <c r="C38" s="65">
        <v>50.0</v>
      </c>
      <c r="D38" s="65">
        <v>78.4</v>
      </c>
      <c r="E38" s="65">
        <f t="shared" si="17"/>
        <v>39.2</v>
      </c>
      <c r="F38" s="66">
        <v>5.5</v>
      </c>
      <c r="G38" s="65">
        <f t="shared" si="18"/>
        <v>2.75</v>
      </c>
      <c r="H38" s="66">
        <v>0.4</v>
      </c>
      <c r="I38" s="65">
        <f t="shared" si="19"/>
        <v>0.2</v>
      </c>
      <c r="J38" s="66">
        <v>13.2</v>
      </c>
      <c r="K38" s="65">
        <f t="shared" si="20"/>
        <v>6.6</v>
      </c>
      <c r="L38" s="67">
        <f t="shared" si="21"/>
        <v>150</v>
      </c>
      <c r="M38" s="40"/>
      <c r="N38" s="15"/>
      <c r="O38" s="23" t="s">
        <v>57</v>
      </c>
    </row>
    <row r="39" ht="15.75" customHeight="1">
      <c r="A39" s="15"/>
      <c r="B39" s="63" t="s">
        <v>58</v>
      </c>
      <c r="C39" s="65">
        <v>17.0</v>
      </c>
      <c r="D39" s="65">
        <v>347.0</v>
      </c>
      <c r="E39" s="65">
        <f t="shared" si="17"/>
        <v>58.99</v>
      </c>
      <c r="F39" s="66">
        <v>10.0</v>
      </c>
      <c r="G39" s="65">
        <f t="shared" si="18"/>
        <v>1.7</v>
      </c>
      <c r="H39" s="66">
        <v>2.6</v>
      </c>
      <c r="I39" s="65">
        <f t="shared" si="19"/>
        <v>0.442</v>
      </c>
      <c r="J39" s="66">
        <v>61.0</v>
      </c>
      <c r="K39" s="65">
        <f t="shared" si="20"/>
        <v>10.37</v>
      </c>
      <c r="L39" s="67">
        <f t="shared" si="21"/>
        <v>51</v>
      </c>
      <c r="M39" s="57" t="s">
        <v>19</v>
      </c>
      <c r="N39" s="15"/>
      <c r="O39" s="23" t="s">
        <v>59</v>
      </c>
    </row>
    <row r="40" ht="15.75" customHeight="1">
      <c r="A40" s="15"/>
      <c r="B40" s="63" t="s">
        <v>60</v>
      </c>
      <c r="C40" s="65">
        <v>42.0</v>
      </c>
      <c r="D40" s="65">
        <v>322.0</v>
      </c>
      <c r="E40" s="65">
        <f t="shared" si="17"/>
        <v>135.24</v>
      </c>
      <c r="F40" s="66">
        <v>1.0</v>
      </c>
      <c r="G40" s="65">
        <f t="shared" si="18"/>
        <v>0.42</v>
      </c>
      <c r="H40" s="66">
        <v>0.0</v>
      </c>
      <c r="I40" s="65">
        <f t="shared" si="19"/>
        <v>0</v>
      </c>
      <c r="J40" s="66">
        <v>79.0</v>
      </c>
      <c r="K40" s="65">
        <f t="shared" si="20"/>
        <v>33.18</v>
      </c>
      <c r="L40" s="67">
        <f t="shared" si="21"/>
        <v>126</v>
      </c>
      <c r="M40" s="40"/>
      <c r="N40" s="15"/>
      <c r="O40" s="23" t="s">
        <v>61</v>
      </c>
    </row>
    <row r="41" ht="15.75" customHeight="1">
      <c r="A41" s="15"/>
      <c r="B41" s="63" t="s">
        <v>62</v>
      </c>
      <c r="C41" s="65">
        <v>5.0</v>
      </c>
      <c r="D41" s="65">
        <v>152.0</v>
      </c>
      <c r="E41" s="65">
        <f t="shared" si="17"/>
        <v>7.6</v>
      </c>
      <c r="F41" s="66">
        <v>20.0</v>
      </c>
      <c r="G41" s="65">
        <f t="shared" si="18"/>
        <v>1</v>
      </c>
      <c r="H41" s="66">
        <v>5.1</v>
      </c>
      <c r="I41" s="65">
        <f t="shared" si="19"/>
        <v>0.255</v>
      </c>
      <c r="J41" s="66">
        <v>6.9</v>
      </c>
      <c r="K41" s="65">
        <f t="shared" si="20"/>
        <v>0.345</v>
      </c>
      <c r="L41" s="67">
        <f t="shared" si="21"/>
        <v>15</v>
      </c>
      <c r="M41" s="57" t="s">
        <v>19</v>
      </c>
      <c r="N41" s="15"/>
      <c r="O41" s="23"/>
    </row>
    <row r="42" ht="15.75" customHeight="1">
      <c r="A42" s="15"/>
      <c r="B42" s="63" t="s">
        <v>31</v>
      </c>
      <c r="C42" s="65">
        <v>10.0</v>
      </c>
      <c r="D42" s="65">
        <v>398.0</v>
      </c>
      <c r="E42" s="65">
        <f t="shared" si="17"/>
        <v>39.8</v>
      </c>
      <c r="F42" s="66">
        <v>0.0</v>
      </c>
      <c r="G42" s="65">
        <f t="shared" si="18"/>
        <v>0</v>
      </c>
      <c r="H42" s="66">
        <v>0.0</v>
      </c>
      <c r="I42" s="65">
        <f t="shared" si="19"/>
        <v>0</v>
      </c>
      <c r="J42" s="66">
        <v>100.0</v>
      </c>
      <c r="K42" s="65">
        <f t="shared" si="20"/>
        <v>10</v>
      </c>
      <c r="L42" s="67">
        <f t="shared" si="21"/>
        <v>30</v>
      </c>
      <c r="M42" s="57" t="s">
        <v>19</v>
      </c>
      <c r="N42" s="15"/>
      <c r="O42" s="23" t="s">
        <v>32</v>
      </c>
    </row>
    <row r="43" ht="15.75" customHeight="1">
      <c r="A43" s="15"/>
      <c r="B43" s="63" t="s">
        <v>63</v>
      </c>
      <c r="C43" s="65">
        <v>10.0</v>
      </c>
      <c r="D43" s="65">
        <v>0.0</v>
      </c>
      <c r="E43" s="65">
        <f t="shared" si="17"/>
        <v>0</v>
      </c>
      <c r="F43" s="66">
        <v>0.0</v>
      </c>
      <c r="G43" s="65">
        <f t="shared" si="18"/>
        <v>0</v>
      </c>
      <c r="H43" s="66">
        <v>0.0</v>
      </c>
      <c r="I43" s="65">
        <f t="shared" si="19"/>
        <v>0</v>
      </c>
      <c r="J43" s="66">
        <v>0.0</v>
      </c>
      <c r="K43" s="65">
        <f t="shared" si="20"/>
        <v>0</v>
      </c>
      <c r="L43" s="67">
        <f t="shared" si="21"/>
        <v>30</v>
      </c>
      <c r="M43" s="57" t="s">
        <v>19</v>
      </c>
      <c r="N43" s="25"/>
      <c r="O43" s="23" t="s">
        <v>64</v>
      </c>
    </row>
    <row r="44" ht="15.75" customHeight="1">
      <c r="A44" s="15"/>
      <c r="B44" s="26" t="s">
        <v>33</v>
      </c>
      <c r="C44" s="68">
        <f t="shared" ref="C44:E44" si="22">SUM(C35:C43)</f>
        <v>337</v>
      </c>
      <c r="D44" s="68">
        <f t="shared" si="22"/>
        <v>1899.4</v>
      </c>
      <c r="E44" s="68">
        <f t="shared" si="22"/>
        <v>831.43</v>
      </c>
      <c r="F44" s="69"/>
      <c r="G44" s="68">
        <f>SUM(G35:G43)</f>
        <v>31.445</v>
      </c>
      <c r="H44" s="69"/>
      <c r="I44" s="68">
        <f>SUM(I35:I43)</f>
        <v>20.512</v>
      </c>
      <c r="J44" s="69"/>
      <c r="K44" s="68">
        <f t="shared" ref="K44:L44" si="23">SUM(K35:K43)</f>
        <v>125.034</v>
      </c>
      <c r="L44" s="68">
        <f t="shared" si="23"/>
        <v>1011</v>
      </c>
      <c r="M44" s="30">
        <f>(L35+L36+L39+L41+L42+L43+L37)*2</f>
        <v>1470</v>
      </c>
      <c r="N44" s="46"/>
      <c r="O44" s="46"/>
    </row>
    <row r="45" ht="15.7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ht="15.75" customHeight="1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3"/>
    </row>
    <row r="47" ht="15.75" customHeight="1">
      <c r="A47" s="70"/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  <row r="48" ht="15.75" customHeight="1">
      <c r="A48" s="10" t="s">
        <v>65</v>
      </c>
      <c r="B48" s="74" t="s">
        <v>4</v>
      </c>
      <c r="C48" s="75" t="s">
        <v>5</v>
      </c>
      <c r="D48" s="75" t="s">
        <v>6</v>
      </c>
      <c r="E48" s="75" t="s">
        <v>7</v>
      </c>
      <c r="F48" s="13" t="s">
        <v>8</v>
      </c>
      <c r="G48" s="75" t="s">
        <v>9</v>
      </c>
      <c r="H48" s="13" t="s">
        <v>10</v>
      </c>
      <c r="I48" s="75" t="s">
        <v>11</v>
      </c>
      <c r="J48" s="13" t="s">
        <v>12</v>
      </c>
      <c r="K48" s="75" t="s">
        <v>13</v>
      </c>
      <c r="L48" s="75" t="s">
        <v>14</v>
      </c>
      <c r="M48" s="75" t="s">
        <v>15</v>
      </c>
      <c r="N48" s="75" t="s">
        <v>16</v>
      </c>
      <c r="O48" s="76" t="s">
        <v>17</v>
      </c>
    </row>
    <row r="49" ht="15.75" customHeight="1">
      <c r="A49" s="15"/>
      <c r="B49" s="77" t="s">
        <v>66</v>
      </c>
      <c r="C49" s="78">
        <v>70.0</v>
      </c>
      <c r="D49" s="78">
        <v>352.0</v>
      </c>
      <c r="E49" s="79">
        <f t="shared" ref="E49:E57" si="24">D49/100*C49</f>
        <v>246.4</v>
      </c>
      <c r="F49" s="19">
        <v>12.0</v>
      </c>
      <c r="G49" s="79">
        <f t="shared" ref="G49:G52" si="25">F49/100*$C49</f>
        <v>8.4</v>
      </c>
      <c r="H49" s="19">
        <v>6.0</v>
      </c>
      <c r="I49" s="79">
        <f t="shared" ref="I49:I57" si="26">H49/100*$C49</f>
        <v>4.2</v>
      </c>
      <c r="J49" s="19">
        <v>62.0</v>
      </c>
      <c r="K49" s="79">
        <f t="shared" ref="K49:K57" si="27">J49/100*$C49</f>
        <v>43.4</v>
      </c>
      <c r="L49" s="80">
        <f t="shared" ref="L49:L57" si="28">C49*$C$4</f>
        <v>210</v>
      </c>
      <c r="M49" s="57" t="s">
        <v>19</v>
      </c>
      <c r="N49" s="22"/>
      <c r="O49" s="23"/>
    </row>
    <row r="50" ht="15.75" customHeight="1">
      <c r="A50" s="15"/>
      <c r="B50" s="77" t="s">
        <v>20</v>
      </c>
      <c r="C50" s="78">
        <v>15.0</v>
      </c>
      <c r="D50" s="78">
        <v>496.0</v>
      </c>
      <c r="E50" s="79">
        <f t="shared" si="24"/>
        <v>74.4</v>
      </c>
      <c r="F50" s="19">
        <v>26.3</v>
      </c>
      <c r="G50" s="79">
        <f t="shared" si="25"/>
        <v>3.945</v>
      </c>
      <c r="H50" s="19">
        <v>27.0</v>
      </c>
      <c r="I50" s="79">
        <f t="shared" si="26"/>
        <v>4.05</v>
      </c>
      <c r="J50" s="19">
        <v>38.4</v>
      </c>
      <c r="K50" s="79">
        <f t="shared" si="27"/>
        <v>5.76</v>
      </c>
      <c r="L50" s="80">
        <f t="shared" si="28"/>
        <v>45</v>
      </c>
      <c r="M50" s="57" t="s">
        <v>19</v>
      </c>
      <c r="N50" s="15"/>
      <c r="O50" s="23" t="s">
        <v>21</v>
      </c>
    </row>
    <row r="51" ht="15.75" customHeight="1">
      <c r="A51" s="15"/>
      <c r="B51" s="77" t="s">
        <v>22</v>
      </c>
      <c r="C51" s="78">
        <v>20.0</v>
      </c>
      <c r="D51" s="78">
        <v>300.0</v>
      </c>
      <c r="E51" s="79">
        <f t="shared" si="24"/>
        <v>60</v>
      </c>
      <c r="F51" s="19">
        <v>3.0</v>
      </c>
      <c r="G51" s="79">
        <f t="shared" si="25"/>
        <v>0.6</v>
      </c>
      <c r="H51" s="19">
        <v>0.2</v>
      </c>
      <c r="I51" s="79">
        <f t="shared" si="26"/>
        <v>0.04</v>
      </c>
      <c r="J51" s="19">
        <v>71.0</v>
      </c>
      <c r="K51" s="79">
        <f t="shared" si="27"/>
        <v>14.2</v>
      </c>
      <c r="L51" s="80">
        <f t="shared" si="28"/>
        <v>60</v>
      </c>
      <c r="M51" s="40"/>
      <c r="N51" s="15"/>
      <c r="O51" s="23"/>
    </row>
    <row r="52" ht="15.75" customHeight="1">
      <c r="A52" s="15"/>
      <c r="B52" s="77" t="s">
        <v>23</v>
      </c>
      <c r="C52" s="78">
        <v>30.0</v>
      </c>
      <c r="D52" s="78">
        <v>377.0</v>
      </c>
      <c r="E52" s="79">
        <f t="shared" si="24"/>
        <v>113.1</v>
      </c>
      <c r="F52" s="19">
        <v>23.7</v>
      </c>
      <c r="G52" s="79">
        <f t="shared" si="25"/>
        <v>7.11</v>
      </c>
      <c r="H52" s="19">
        <v>30.5</v>
      </c>
      <c r="I52" s="79">
        <f t="shared" si="26"/>
        <v>9.15</v>
      </c>
      <c r="J52" s="19">
        <v>0.0</v>
      </c>
      <c r="K52" s="79">
        <f t="shared" si="27"/>
        <v>0</v>
      </c>
      <c r="L52" s="80">
        <f t="shared" si="28"/>
        <v>90</v>
      </c>
      <c r="M52" s="40"/>
      <c r="N52" s="15"/>
      <c r="O52" s="23"/>
    </row>
    <row r="53" ht="15.75" customHeight="1">
      <c r="A53" s="15"/>
      <c r="B53" s="77" t="s">
        <v>67</v>
      </c>
      <c r="C53" s="78">
        <v>50.0</v>
      </c>
      <c r="D53" s="78">
        <v>265.0</v>
      </c>
      <c r="E53" s="79">
        <f t="shared" si="24"/>
        <v>132.5</v>
      </c>
      <c r="F53" s="19">
        <v>9.15</v>
      </c>
      <c r="G53" s="79">
        <v>3.19</v>
      </c>
      <c r="H53" s="19">
        <v>6.5</v>
      </c>
      <c r="I53" s="79">
        <f t="shared" si="26"/>
        <v>3.25</v>
      </c>
      <c r="J53" s="19">
        <v>49.6</v>
      </c>
      <c r="K53" s="79">
        <f t="shared" si="27"/>
        <v>24.8</v>
      </c>
      <c r="L53" s="80">
        <f t="shared" si="28"/>
        <v>150</v>
      </c>
      <c r="M53" s="40"/>
      <c r="N53" s="15"/>
      <c r="O53" s="23" t="s">
        <v>68</v>
      </c>
    </row>
    <row r="54" ht="15.75" customHeight="1">
      <c r="A54" s="15"/>
      <c r="B54" s="77" t="s">
        <v>69</v>
      </c>
      <c r="C54" s="78">
        <v>30.0</v>
      </c>
      <c r="D54" s="78">
        <v>434.0</v>
      </c>
      <c r="E54" s="79">
        <f t="shared" si="24"/>
        <v>130.2</v>
      </c>
      <c r="F54" s="19">
        <v>6.0</v>
      </c>
      <c r="G54" s="79">
        <f t="shared" ref="G54:G57" si="29">F54/100*$C54</f>
        <v>1.8</v>
      </c>
      <c r="H54" s="19">
        <v>15.0</v>
      </c>
      <c r="I54" s="79">
        <f t="shared" si="26"/>
        <v>4.5</v>
      </c>
      <c r="J54" s="19">
        <v>74.0</v>
      </c>
      <c r="K54" s="79">
        <f t="shared" si="27"/>
        <v>22.2</v>
      </c>
      <c r="L54" s="80">
        <f t="shared" si="28"/>
        <v>90</v>
      </c>
      <c r="M54" s="40"/>
      <c r="N54" s="15"/>
      <c r="O54" s="23" t="s">
        <v>27</v>
      </c>
    </row>
    <row r="55" ht="15.75" customHeight="1">
      <c r="A55" s="15"/>
      <c r="B55" s="77" t="s">
        <v>28</v>
      </c>
      <c r="C55" s="78">
        <v>3.0</v>
      </c>
      <c r="D55" s="78">
        <v>152.0</v>
      </c>
      <c r="E55" s="79">
        <f t="shared" si="24"/>
        <v>4.56</v>
      </c>
      <c r="F55" s="19">
        <v>20.0</v>
      </c>
      <c r="G55" s="79">
        <f t="shared" si="29"/>
        <v>0.6</v>
      </c>
      <c r="H55" s="19">
        <v>5.1</v>
      </c>
      <c r="I55" s="79">
        <f t="shared" si="26"/>
        <v>0.153</v>
      </c>
      <c r="J55" s="19">
        <v>6.9</v>
      </c>
      <c r="K55" s="79">
        <f t="shared" si="27"/>
        <v>0.207</v>
      </c>
      <c r="L55" s="80">
        <f t="shared" si="28"/>
        <v>9</v>
      </c>
      <c r="M55" s="40"/>
      <c r="N55" s="15"/>
      <c r="O55" s="23"/>
    </row>
    <row r="56" ht="15.75" customHeight="1">
      <c r="A56" s="15"/>
      <c r="B56" s="77" t="s">
        <v>29</v>
      </c>
      <c r="C56" s="78">
        <v>8.0</v>
      </c>
      <c r="D56" s="78">
        <v>398.0</v>
      </c>
      <c r="E56" s="79">
        <f t="shared" si="24"/>
        <v>31.84</v>
      </c>
      <c r="F56" s="19">
        <v>0.0</v>
      </c>
      <c r="G56" s="79">
        <f t="shared" si="29"/>
        <v>0</v>
      </c>
      <c r="H56" s="19">
        <v>0.0</v>
      </c>
      <c r="I56" s="79">
        <f t="shared" si="26"/>
        <v>0</v>
      </c>
      <c r="J56" s="19">
        <v>100.0</v>
      </c>
      <c r="K56" s="79">
        <f t="shared" si="27"/>
        <v>8</v>
      </c>
      <c r="L56" s="80">
        <f t="shared" si="28"/>
        <v>24</v>
      </c>
      <c r="M56" s="57" t="s">
        <v>19</v>
      </c>
      <c r="N56" s="15"/>
      <c r="O56" s="23" t="s">
        <v>30</v>
      </c>
    </row>
    <row r="57" ht="15.75" customHeight="1">
      <c r="A57" s="15"/>
      <c r="B57" s="77" t="s">
        <v>31</v>
      </c>
      <c r="C57" s="78">
        <v>10.0</v>
      </c>
      <c r="D57" s="78">
        <v>398.0</v>
      </c>
      <c r="E57" s="79">
        <f t="shared" si="24"/>
        <v>39.8</v>
      </c>
      <c r="F57" s="19">
        <v>0.0</v>
      </c>
      <c r="G57" s="79">
        <f t="shared" si="29"/>
        <v>0</v>
      </c>
      <c r="H57" s="19">
        <v>0.0</v>
      </c>
      <c r="I57" s="79">
        <f t="shared" si="26"/>
        <v>0</v>
      </c>
      <c r="J57" s="19">
        <v>100.0</v>
      </c>
      <c r="K57" s="79">
        <f t="shared" si="27"/>
        <v>10</v>
      </c>
      <c r="L57" s="80">
        <f t="shared" si="28"/>
        <v>30</v>
      </c>
      <c r="M57" s="57" t="s">
        <v>19</v>
      </c>
      <c r="N57" s="25"/>
      <c r="O57" s="23" t="s">
        <v>32</v>
      </c>
    </row>
    <row r="58" ht="15.75" customHeight="1">
      <c r="A58" s="15"/>
      <c r="B58" s="26" t="s">
        <v>33</v>
      </c>
      <c r="C58" s="81">
        <f t="shared" ref="C58:E58" si="30">SUM(C49:C57)</f>
        <v>236</v>
      </c>
      <c r="D58" s="81">
        <f t="shared" si="30"/>
        <v>3172</v>
      </c>
      <c r="E58" s="82">
        <f t="shared" si="30"/>
        <v>832.8</v>
      </c>
      <c r="F58" s="29"/>
      <c r="G58" s="82">
        <f>SUM(G49:G57)</f>
        <v>25.645</v>
      </c>
      <c r="H58" s="29"/>
      <c r="I58" s="82">
        <f>SUM(I49:I57)</f>
        <v>25.343</v>
      </c>
      <c r="J58" s="29"/>
      <c r="K58" s="82">
        <f t="shared" ref="K58:L58" si="31">SUM(K49:K57)</f>
        <v>128.567</v>
      </c>
      <c r="L58" s="81">
        <f t="shared" si="31"/>
        <v>708</v>
      </c>
      <c r="M58" s="30">
        <f>(L49+L50+L56+L57)*2</f>
        <v>618</v>
      </c>
      <c r="N58" s="31"/>
      <c r="O58" s="31"/>
    </row>
    <row r="59" ht="15.75" customHeight="1">
      <c r="A59" s="15"/>
      <c r="B59" s="83"/>
      <c r="C59" s="84"/>
      <c r="D59" s="46"/>
      <c r="E59" s="84"/>
      <c r="F59" s="84"/>
      <c r="G59" s="84"/>
      <c r="H59" s="84"/>
      <c r="I59" s="84"/>
      <c r="J59" s="84"/>
      <c r="K59" s="84"/>
      <c r="L59" s="84"/>
      <c r="M59" s="46"/>
      <c r="N59" s="31"/>
      <c r="O59" s="31"/>
    </row>
    <row r="60" ht="15.75" customHeight="1">
      <c r="A60" s="15"/>
      <c r="B60" s="85" t="s">
        <v>34</v>
      </c>
      <c r="C60" s="86" t="s">
        <v>5</v>
      </c>
      <c r="D60" s="86" t="s">
        <v>6</v>
      </c>
      <c r="E60" s="86" t="s">
        <v>7</v>
      </c>
      <c r="F60" s="86" t="s">
        <v>8</v>
      </c>
      <c r="G60" s="86" t="s">
        <v>9</v>
      </c>
      <c r="H60" s="86" t="s">
        <v>10</v>
      </c>
      <c r="I60" s="86" t="s">
        <v>11</v>
      </c>
      <c r="J60" s="86" t="s">
        <v>12</v>
      </c>
      <c r="K60" s="86" t="s">
        <v>13</v>
      </c>
      <c r="L60" s="86" t="s">
        <v>14</v>
      </c>
      <c r="M60" s="86" t="s">
        <v>15</v>
      </c>
      <c r="N60" s="86" t="s">
        <v>16</v>
      </c>
      <c r="O60" s="87" t="s">
        <v>17</v>
      </c>
    </row>
    <row r="61" ht="15.75" customHeight="1">
      <c r="A61" s="15"/>
      <c r="B61" s="88" t="s">
        <v>70</v>
      </c>
      <c r="C61" s="89">
        <v>42.0</v>
      </c>
      <c r="D61" s="89">
        <v>514.0</v>
      </c>
      <c r="E61" s="89">
        <f>D61/100*C61</f>
        <v>215.88</v>
      </c>
      <c r="F61" s="90">
        <v>10.7</v>
      </c>
      <c r="G61" s="89">
        <f>F61/100*$C61</f>
        <v>4.494</v>
      </c>
      <c r="H61" s="90">
        <v>29.5</v>
      </c>
      <c r="I61" s="89">
        <f>H61/100*$C61</f>
        <v>12.39</v>
      </c>
      <c r="J61" s="90">
        <v>53.2</v>
      </c>
      <c r="K61" s="89">
        <f>J61/100*$C61</f>
        <v>22.344</v>
      </c>
      <c r="L61" s="91">
        <f>C61*$C$4</f>
        <v>126</v>
      </c>
      <c r="M61" s="40"/>
      <c r="N61" s="92"/>
      <c r="O61" s="42" t="s">
        <v>71</v>
      </c>
    </row>
    <row r="62" ht="15.75" customHeight="1">
      <c r="A62" s="15"/>
      <c r="B62" s="43" t="s">
        <v>33</v>
      </c>
      <c r="C62" s="93">
        <f t="shared" ref="C62:E62" si="32">SUM(C61)</f>
        <v>42</v>
      </c>
      <c r="D62" s="93">
        <f t="shared" si="32"/>
        <v>514</v>
      </c>
      <c r="E62" s="93">
        <f t="shared" si="32"/>
        <v>215.88</v>
      </c>
      <c r="F62" s="29"/>
      <c r="G62" s="93">
        <f>SUM(G61)</f>
        <v>4.494</v>
      </c>
      <c r="H62" s="29"/>
      <c r="I62" s="93">
        <f>SUM(I61)</f>
        <v>12.39</v>
      </c>
      <c r="J62" s="29"/>
      <c r="K62" s="93">
        <f t="shared" ref="K62:L62" si="33">SUM(K61)</f>
        <v>22.344</v>
      </c>
      <c r="L62" s="94">
        <f t="shared" si="33"/>
        <v>126</v>
      </c>
      <c r="M62" s="5"/>
      <c r="N62" s="47"/>
      <c r="O62" s="47"/>
    </row>
    <row r="63" ht="15.75" customHeight="1">
      <c r="A63" s="15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</row>
    <row r="64" ht="15.75" customHeight="1">
      <c r="A64" s="15"/>
      <c r="B64" s="95" t="s">
        <v>37</v>
      </c>
      <c r="C64" s="96" t="s">
        <v>5</v>
      </c>
      <c r="D64" s="96" t="s">
        <v>6</v>
      </c>
      <c r="E64" s="96" t="s">
        <v>7</v>
      </c>
      <c r="F64" s="96" t="s">
        <v>8</v>
      </c>
      <c r="G64" s="96" t="s">
        <v>9</v>
      </c>
      <c r="H64" s="96" t="s">
        <v>10</v>
      </c>
      <c r="I64" s="96" t="s">
        <v>11</v>
      </c>
      <c r="J64" s="96" t="s">
        <v>12</v>
      </c>
      <c r="K64" s="96" t="s">
        <v>13</v>
      </c>
      <c r="L64" s="96" t="s">
        <v>14</v>
      </c>
      <c r="M64" s="96" t="s">
        <v>15</v>
      </c>
      <c r="N64" s="96" t="s">
        <v>16</v>
      </c>
      <c r="O64" s="97" t="s">
        <v>17</v>
      </c>
    </row>
    <row r="65" ht="15.75" customHeight="1">
      <c r="A65" s="15"/>
      <c r="B65" s="98" t="s">
        <v>72</v>
      </c>
      <c r="C65" s="99">
        <v>60.0</v>
      </c>
      <c r="D65" s="99">
        <v>395.0</v>
      </c>
      <c r="E65" s="99">
        <f t="shared" ref="E65:E73" si="34">D65/100*C65</f>
        <v>237</v>
      </c>
      <c r="F65" s="66">
        <v>20.0</v>
      </c>
      <c r="G65" s="99">
        <f t="shared" ref="G65:G73" si="35">F65/100*$C65</f>
        <v>12</v>
      </c>
      <c r="H65" s="66">
        <v>35.0</v>
      </c>
      <c r="I65" s="99">
        <f t="shared" ref="I65:I73" si="36">H65/100*$C65</f>
        <v>21</v>
      </c>
      <c r="J65" s="66">
        <v>0.0</v>
      </c>
      <c r="K65" s="99">
        <f t="shared" ref="K65:K73" si="37">J65/100*$C65</f>
        <v>0</v>
      </c>
      <c r="L65" s="100">
        <f t="shared" ref="L65:L73" si="38">C65*$C$4</f>
        <v>180</v>
      </c>
      <c r="M65" s="42"/>
      <c r="N65" s="22"/>
      <c r="O65" s="23"/>
    </row>
    <row r="66" ht="15.75" customHeight="1">
      <c r="A66" s="15"/>
      <c r="B66" s="98" t="s">
        <v>44</v>
      </c>
      <c r="C66" s="99">
        <v>50.0</v>
      </c>
      <c r="D66" s="99">
        <v>15.0</v>
      </c>
      <c r="E66" s="99">
        <f t="shared" si="34"/>
        <v>7.5</v>
      </c>
      <c r="F66" s="66">
        <v>0.8</v>
      </c>
      <c r="G66" s="99">
        <f t="shared" si="35"/>
        <v>0.4</v>
      </c>
      <c r="H66" s="66">
        <v>0.17</v>
      </c>
      <c r="I66" s="99">
        <f t="shared" si="36"/>
        <v>0.085</v>
      </c>
      <c r="J66" s="66">
        <v>6.87</v>
      </c>
      <c r="K66" s="99">
        <f t="shared" si="37"/>
        <v>3.435</v>
      </c>
      <c r="L66" s="100">
        <f t="shared" si="38"/>
        <v>150</v>
      </c>
      <c r="M66" s="40"/>
      <c r="N66" s="15"/>
      <c r="O66" s="23" t="s">
        <v>73</v>
      </c>
    </row>
    <row r="67" ht="21.75" customHeight="1">
      <c r="A67" s="15"/>
      <c r="B67" s="101" t="s">
        <v>74</v>
      </c>
      <c r="C67" s="99">
        <v>50.0</v>
      </c>
      <c r="D67" s="99">
        <v>284.0</v>
      </c>
      <c r="E67" s="99">
        <f t="shared" si="34"/>
        <v>142</v>
      </c>
      <c r="F67" s="66">
        <v>23.3</v>
      </c>
      <c r="G67" s="99">
        <f t="shared" si="35"/>
        <v>11.65</v>
      </c>
      <c r="H67" s="66">
        <v>14.7</v>
      </c>
      <c r="I67" s="99">
        <f t="shared" si="36"/>
        <v>7.35</v>
      </c>
      <c r="J67" s="66">
        <v>4.2</v>
      </c>
      <c r="K67" s="99">
        <f t="shared" si="37"/>
        <v>2.1</v>
      </c>
      <c r="L67" s="100">
        <f t="shared" si="38"/>
        <v>150</v>
      </c>
      <c r="M67" s="40"/>
      <c r="N67" s="15"/>
      <c r="O67" s="23" t="s">
        <v>75</v>
      </c>
    </row>
    <row r="68" ht="15.75" customHeight="1">
      <c r="A68" s="15"/>
      <c r="B68" s="98" t="s">
        <v>28</v>
      </c>
      <c r="C68" s="99">
        <v>3.0</v>
      </c>
      <c r="D68" s="99">
        <v>152.0</v>
      </c>
      <c r="E68" s="99">
        <f t="shared" si="34"/>
        <v>4.56</v>
      </c>
      <c r="F68" s="66">
        <v>20.0</v>
      </c>
      <c r="G68" s="99">
        <f t="shared" si="35"/>
        <v>0.6</v>
      </c>
      <c r="H68" s="66">
        <v>5.1</v>
      </c>
      <c r="I68" s="99">
        <f t="shared" si="36"/>
        <v>0.153</v>
      </c>
      <c r="J68" s="66">
        <v>6.9</v>
      </c>
      <c r="K68" s="99">
        <f t="shared" si="37"/>
        <v>0.207</v>
      </c>
      <c r="L68" s="100">
        <f t="shared" si="38"/>
        <v>9</v>
      </c>
      <c r="M68" s="40"/>
      <c r="N68" s="15"/>
      <c r="O68" s="23"/>
    </row>
    <row r="69" ht="15.75" customHeight="1">
      <c r="A69" s="15"/>
      <c r="B69" s="98" t="s">
        <v>31</v>
      </c>
      <c r="C69" s="99">
        <v>10.0</v>
      </c>
      <c r="D69" s="99">
        <v>398.0</v>
      </c>
      <c r="E69" s="99">
        <f t="shared" si="34"/>
        <v>39.8</v>
      </c>
      <c r="F69" s="66">
        <v>0.0</v>
      </c>
      <c r="G69" s="99">
        <f t="shared" si="35"/>
        <v>0</v>
      </c>
      <c r="H69" s="66">
        <v>0.0</v>
      </c>
      <c r="I69" s="99">
        <f t="shared" si="36"/>
        <v>0</v>
      </c>
      <c r="J69" s="66">
        <v>100.0</v>
      </c>
      <c r="K69" s="99">
        <f t="shared" si="37"/>
        <v>10</v>
      </c>
      <c r="L69" s="100">
        <f t="shared" si="38"/>
        <v>30</v>
      </c>
      <c r="M69" s="57" t="s">
        <v>19</v>
      </c>
      <c r="N69" s="15"/>
      <c r="O69" s="23" t="s">
        <v>32</v>
      </c>
    </row>
    <row r="70" ht="36.0" customHeight="1">
      <c r="A70" s="15"/>
      <c r="B70" s="98" t="s">
        <v>38</v>
      </c>
      <c r="C70" s="99">
        <v>50.0</v>
      </c>
      <c r="D70" s="99">
        <v>181.0</v>
      </c>
      <c r="E70" s="99">
        <f t="shared" si="34"/>
        <v>90.5</v>
      </c>
      <c r="F70" s="66">
        <v>6.6</v>
      </c>
      <c r="G70" s="99">
        <f t="shared" si="35"/>
        <v>3.3</v>
      </c>
      <c r="H70" s="66">
        <v>1.2</v>
      </c>
      <c r="I70" s="99">
        <f t="shared" si="36"/>
        <v>0.6</v>
      </c>
      <c r="J70" s="66">
        <v>35.2</v>
      </c>
      <c r="K70" s="99">
        <f t="shared" si="37"/>
        <v>17.6</v>
      </c>
      <c r="L70" s="100">
        <f t="shared" si="38"/>
        <v>150</v>
      </c>
      <c r="M70" s="40"/>
      <c r="N70" s="15"/>
      <c r="O70" s="23" t="s">
        <v>76</v>
      </c>
    </row>
    <row r="71" ht="15.75" customHeight="1">
      <c r="A71" s="15"/>
      <c r="B71" s="98" t="s">
        <v>24</v>
      </c>
      <c r="C71" s="99">
        <v>50.0</v>
      </c>
      <c r="D71" s="99">
        <v>265.0</v>
      </c>
      <c r="E71" s="99">
        <f t="shared" si="34"/>
        <v>132.5</v>
      </c>
      <c r="F71" s="66">
        <v>9.0</v>
      </c>
      <c r="G71" s="99">
        <f t="shared" si="35"/>
        <v>4.5</v>
      </c>
      <c r="H71" s="66">
        <v>7.0</v>
      </c>
      <c r="I71" s="99">
        <f t="shared" si="36"/>
        <v>3.5</v>
      </c>
      <c r="J71" s="66">
        <v>50.0</v>
      </c>
      <c r="K71" s="99">
        <f t="shared" si="37"/>
        <v>25</v>
      </c>
      <c r="L71" s="100">
        <f t="shared" si="38"/>
        <v>150</v>
      </c>
      <c r="M71" s="40"/>
      <c r="N71" s="15"/>
      <c r="O71" s="23" t="s">
        <v>77</v>
      </c>
    </row>
    <row r="72" ht="15.75" customHeight="1">
      <c r="A72" s="15"/>
      <c r="B72" s="98" t="s">
        <v>78</v>
      </c>
      <c r="C72" s="99">
        <v>170.0</v>
      </c>
      <c r="D72" s="99">
        <v>52.0</v>
      </c>
      <c r="E72" s="99">
        <f t="shared" si="34"/>
        <v>88.4</v>
      </c>
      <c r="F72" s="66">
        <v>0.3</v>
      </c>
      <c r="G72" s="99">
        <f t="shared" si="35"/>
        <v>0.51</v>
      </c>
      <c r="H72" s="66">
        <v>0.2</v>
      </c>
      <c r="I72" s="99">
        <f t="shared" si="36"/>
        <v>0.34</v>
      </c>
      <c r="J72" s="66">
        <v>14.0</v>
      </c>
      <c r="K72" s="99">
        <f t="shared" si="37"/>
        <v>23.8</v>
      </c>
      <c r="L72" s="100">
        <f t="shared" si="38"/>
        <v>510</v>
      </c>
      <c r="M72" s="40"/>
      <c r="N72" s="15"/>
      <c r="O72" s="23" t="s">
        <v>79</v>
      </c>
    </row>
    <row r="73" ht="15.75" customHeight="1">
      <c r="A73" s="15"/>
      <c r="B73" s="98" t="s">
        <v>80</v>
      </c>
      <c r="C73" s="99">
        <v>40.0</v>
      </c>
      <c r="D73" s="99">
        <v>387.0</v>
      </c>
      <c r="E73" s="99">
        <f t="shared" si="34"/>
        <v>154.8</v>
      </c>
      <c r="F73" s="66">
        <v>5.2</v>
      </c>
      <c r="G73" s="99">
        <f t="shared" si="35"/>
        <v>2.08</v>
      </c>
      <c r="H73" s="66">
        <v>9.3</v>
      </c>
      <c r="I73" s="99">
        <f t="shared" si="36"/>
        <v>3.72</v>
      </c>
      <c r="J73" s="66">
        <v>71.6</v>
      </c>
      <c r="K73" s="99">
        <f t="shared" si="37"/>
        <v>28.64</v>
      </c>
      <c r="L73" s="100">
        <f t="shared" si="38"/>
        <v>120</v>
      </c>
      <c r="M73" s="40"/>
      <c r="N73" s="25"/>
      <c r="O73" s="23" t="s">
        <v>81</v>
      </c>
    </row>
    <row r="74" ht="15.75" customHeight="1">
      <c r="A74" s="15"/>
      <c r="B74" s="26" t="s">
        <v>33</v>
      </c>
      <c r="C74" s="102">
        <f t="shared" ref="C74:E74" si="39">SUM(C65:C73)</f>
        <v>483</v>
      </c>
      <c r="D74" s="102">
        <f t="shared" si="39"/>
        <v>2129</v>
      </c>
      <c r="E74" s="102">
        <f t="shared" si="39"/>
        <v>897.06</v>
      </c>
      <c r="F74" s="69"/>
      <c r="G74" s="102">
        <f>SUM(G65:G73)</f>
        <v>35.04</v>
      </c>
      <c r="H74" s="69"/>
      <c r="I74" s="102">
        <f>SUM(I65:I73)</f>
        <v>36.748</v>
      </c>
      <c r="J74" s="69"/>
      <c r="K74" s="102">
        <f t="shared" ref="K74:L74" si="40">SUM(K65:K73)</f>
        <v>110.782</v>
      </c>
      <c r="L74" s="102">
        <f t="shared" si="40"/>
        <v>1449</v>
      </c>
      <c r="M74" s="30">
        <f>L69*2</f>
        <v>60</v>
      </c>
      <c r="N74" s="46"/>
      <c r="O74" s="46"/>
    </row>
    <row r="75" ht="15.75" customHeight="1">
      <c r="A75" s="1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ht="15.75" customHeight="1">
      <c r="A76" s="15"/>
      <c r="B76" s="103" t="s">
        <v>51</v>
      </c>
      <c r="C76" s="104" t="s">
        <v>5</v>
      </c>
      <c r="D76" s="104" t="s">
        <v>6</v>
      </c>
      <c r="E76" s="104" t="s">
        <v>7</v>
      </c>
      <c r="F76" s="104" t="s">
        <v>8</v>
      </c>
      <c r="G76" s="104" t="s">
        <v>9</v>
      </c>
      <c r="H76" s="104" t="s">
        <v>10</v>
      </c>
      <c r="I76" s="104" t="s">
        <v>11</v>
      </c>
      <c r="J76" s="104" t="s">
        <v>12</v>
      </c>
      <c r="K76" s="104" t="s">
        <v>13</v>
      </c>
      <c r="L76" s="104" t="s">
        <v>14</v>
      </c>
      <c r="M76" s="104" t="s">
        <v>15</v>
      </c>
      <c r="N76" s="104" t="s">
        <v>16</v>
      </c>
      <c r="O76" s="105" t="s">
        <v>17</v>
      </c>
    </row>
    <row r="77" ht="15.75" customHeight="1">
      <c r="A77" s="15"/>
      <c r="B77" s="106" t="s">
        <v>52</v>
      </c>
      <c r="C77" s="107">
        <v>110.0</v>
      </c>
      <c r="D77" s="108">
        <v>218.0</v>
      </c>
      <c r="E77" s="108">
        <f t="shared" ref="E77:E85" si="41">D77/100*C77</f>
        <v>239.8</v>
      </c>
      <c r="F77" s="66">
        <v>15.0</v>
      </c>
      <c r="G77" s="108">
        <f t="shared" ref="G77:G85" si="42">F77/100*$C77</f>
        <v>16.5</v>
      </c>
      <c r="H77" s="66">
        <v>17.0</v>
      </c>
      <c r="I77" s="108">
        <f t="shared" ref="I77:I85" si="43">H77/100*$C77</f>
        <v>18.7</v>
      </c>
      <c r="J77" s="66">
        <v>0.0</v>
      </c>
      <c r="K77" s="108">
        <f t="shared" ref="K77:K85" si="44">J77/100*$C77</f>
        <v>0</v>
      </c>
      <c r="L77" s="109">
        <f t="shared" ref="L77:L85" si="45">C77*$C$4</f>
        <v>330</v>
      </c>
      <c r="M77" s="57" t="s">
        <v>19</v>
      </c>
      <c r="N77" s="22"/>
      <c r="O77" s="23" t="s">
        <v>53</v>
      </c>
    </row>
    <row r="78" ht="15.75" customHeight="1">
      <c r="A78" s="15"/>
      <c r="B78" s="106" t="s">
        <v>82</v>
      </c>
      <c r="C78" s="108">
        <v>75.0</v>
      </c>
      <c r="D78" s="108">
        <v>335.0</v>
      </c>
      <c r="E78" s="108">
        <f t="shared" si="41"/>
        <v>251.25</v>
      </c>
      <c r="F78" s="66">
        <v>12.0</v>
      </c>
      <c r="G78" s="108">
        <f t="shared" si="42"/>
        <v>9</v>
      </c>
      <c r="H78" s="66">
        <v>3.0</v>
      </c>
      <c r="I78" s="108">
        <f t="shared" si="43"/>
        <v>2.25</v>
      </c>
      <c r="J78" s="66">
        <v>63.0</v>
      </c>
      <c r="K78" s="108">
        <f t="shared" si="44"/>
        <v>47.25</v>
      </c>
      <c r="L78" s="109">
        <f t="shared" si="45"/>
        <v>225</v>
      </c>
      <c r="M78" s="57" t="s">
        <v>19</v>
      </c>
      <c r="N78" s="15"/>
      <c r="O78" s="23"/>
    </row>
    <row r="79" ht="15.75" customHeight="1">
      <c r="A79" s="15"/>
      <c r="B79" s="106" t="s">
        <v>55</v>
      </c>
      <c r="C79" s="108">
        <v>3.0</v>
      </c>
      <c r="D79" s="108">
        <v>40.0</v>
      </c>
      <c r="E79" s="108">
        <f t="shared" si="41"/>
        <v>1.2</v>
      </c>
      <c r="F79" s="66">
        <v>2.5</v>
      </c>
      <c r="G79" s="108">
        <f t="shared" si="42"/>
        <v>0.075</v>
      </c>
      <c r="H79" s="66">
        <v>0.5</v>
      </c>
      <c r="I79" s="108">
        <f t="shared" si="43"/>
        <v>0.015</v>
      </c>
      <c r="J79" s="66">
        <v>6.3</v>
      </c>
      <c r="K79" s="108">
        <f t="shared" si="44"/>
        <v>0.189</v>
      </c>
      <c r="L79" s="109">
        <f t="shared" si="45"/>
        <v>9</v>
      </c>
      <c r="M79" s="57" t="s">
        <v>19</v>
      </c>
      <c r="N79" s="15"/>
      <c r="O79" s="23"/>
    </row>
    <row r="80" ht="15.75" customHeight="1">
      <c r="A80" s="15"/>
      <c r="B80" s="106" t="s">
        <v>83</v>
      </c>
      <c r="C80" s="108">
        <v>17.0</v>
      </c>
      <c r="D80" s="108">
        <v>97.0</v>
      </c>
      <c r="E80" s="108">
        <f t="shared" si="41"/>
        <v>16.49</v>
      </c>
      <c r="F80" s="66">
        <v>2.0</v>
      </c>
      <c r="G80" s="108">
        <f t="shared" si="42"/>
        <v>0.34</v>
      </c>
      <c r="H80" s="66">
        <v>0.4</v>
      </c>
      <c r="I80" s="108">
        <f t="shared" si="43"/>
        <v>0.068</v>
      </c>
      <c r="J80" s="66">
        <v>25.0</v>
      </c>
      <c r="K80" s="108">
        <f t="shared" si="44"/>
        <v>4.25</v>
      </c>
      <c r="L80" s="109">
        <f t="shared" si="45"/>
        <v>51</v>
      </c>
      <c r="M80" s="40"/>
      <c r="N80" s="15"/>
      <c r="O80" s="23" t="s">
        <v>41</v>
      </c>
    </row>
    <row r="81" ht="15.75" customHeight="1">
      <c r="A81" s="15"/>
      <c r="B81" s="106" t="s">
        <v>38</v>
      </c>
      <c r="C81" s="108">
        <v>30.0</v>
      </c>
      <c r="D81" s="108">
        <v>181.0</v>
      </c>
      <c r="E81" s="108">
        <f t="shared" si="41"/>
        <v>54.3</v>
      </c>
      <c r="F81" s="66">
        <v>10.0</v>
      </c>
      <c r="G81" s="108">
        <f t="shared" si="42"/>
        <v>3</v>
      </c>
      <c r="H81" s="66">
        <v>2.6</v>
      </c>
      <c r="I81" s="108">
        <f t="shared" si="43"/>
        <v>0.78</v>
      </c>
      <c r="J81" s="66">
        <v>61.0</v>
      </c>
      <c r="K81" s="108">
        <f t="shared" si="44"/>
        <v>18.3</v>
      </c>
      <c r="L81" s="109">
        <f t="shared" si="45"/>
        <v>90</v>
      </c>
      <c r="M81" s="40"/>
      <c r="N81" s="15"/>
      <c r="O81" s="23" t="s">
        <v>84</v>
      </c>
    </row>
    <row r="82" ht="15.75" customHeight="1">
      <c r="A82" s="15"/>
      <c r="B82" s="106" t="s">
        <v>85</v>
      </c>
      <c r="C82" s="108">
        <v>55.0</v>
      </c>
      <c r="D82" s="108">
        <v>320.0</v>
      </c>
      <c r="E82" s="108">
        <f t="shared" si="41"/>
        <v>176</v>
      </c>
      <c r="F82" s="66">
        <v>0.0</v>
      </c>
      <c r="G82" s="108">
        <f t="shared" si="42"/>
        <v>0</v>
      </c>
      <c r="H82" s="66">
        <v>0.0</v>
      </c>
      <c r="I82" s="108">
        <f t="shared" si="43"/>
        <v>0</v>
      </c>
      <c r="J82" s="66">
        <v>79.0</v>
      </c>
      <c r="K82" s="108">
        <f t="shared" si="44"/>
        <v>43.45</v>
      </c>
      <c r="L82" s="109">
        <f t="shared" si="45"/>
        <v>165</v>
      </c>
      <c r="M82" s="40"/>
      <c r="N82" s="15"/>
      <c r="O82" s="23" t="s">
        <v>86</v>
      </c>
    </row>
    <row r="83" ht="15.75" customHeight="1">
      <c r="A83" s="15"/>
      <c r="B83" s="106" t="s">
        <v>62</v>
      </c>
      <c r="C83" s="108">
        <v>5.0</v>
      </c>
      <c r="D83" s="108">
        <v>152.0</v>
      </c>
      <c r="E83" s="108">
        <f t="shared" si="41"/>
        <v>7.6</v>
      </c>
      <c r="F83" s="66">
        <v>20.0</v>
      </c>
      <c r="G83" s="108">
        <f t="shared" si="42"/>
        <v>1</v>
      </c>
      <c r="H83" s="66">
        <v>5.1</v>
      </c>
      <c r="I83" s="108">
        <f t="shared" si="43"/>
        <v>0.255</v>
      </c>
      <c r="J83" s="66">
        <v>6.9</v>
      </c>
      <c r="K83" s="108">
        <f t="shared" si="44"/>
        <v>0.345</v>
      </c>
      <c r="L83" s="109">
        <f t="shared" si="45"/>
        <v>15</v>
      </c>
      <c r="M83" s="57" t="s">
        <v>19</v>
      </c>
      <c r="N83" s="15"/>
      <c r="O83" s="23"/>
    </row>
    <row r="84" ht="15.75" customHeight="1">
      <c r="A84" s="15"/>
      <c r="B84" s="106" t="s">
        <v>31</v>
      </c>
      <c r="C84" s="108">
        <v>10.0</v>
      </c>
      <c r="D84" s="108">
        <v>398.0</v>
      </c>
      <c r="E84" s="108">
        <f t="shared" si="41"/>
        <v>39.8</v>
      </c>
      <c r="F84" s="66">
        <v>0.0</v>
      </c>
      <c r="G84" s="108">
        <f t="shared" si="42"/>
        <v>0</v>
      </c>
      <c r="H84" s="66">
        <v>0.0</v>
      </c>
      <c r="I84" s="108">
        <f t="shared" si="43"/>
        <v>0</v>
      </c>
      <c r="J84" s="66">
        <v>100.0</v>
      </c>
      <c r="K84" s="108">
        <f t="shared" si="44"/>
        <v>10</v>
      </c>
      <c r="L84" s="109">
        <f t="shared" si="45"/>
        <v>30</v>
      </c>
      <c r="M84" s="57" t="s">
        <v>19</v>
      </c>
      <c r="N84" s="15"/>
      <c r="O84" s="23" t="s">
        <v>32</v>
      </c>
    </row>
    <row r="85" ht="15.75" customHeight="1">
      <c r="A85" s="15"/>
      <c r="B85" s="106" t="s">
        <v>63</v>
      </c>
      <c r="C85" s="108">
        <v>10.0</v>
      </c>
      <c r="D85" s="108">
        <v>0.0</v>
      </c>
      <c r="E85" s="108">
        <f t="shared" si="41"/>
        <v>0</v>
      </c>
      <c r="F85" s="66">
        <v>0.0</v>
      </c>
      <c r="G85" s="108">
        <f t="shared" si="42"/>
        <v>0</v>
      </c>
      <c r="H85" s="66">
        <v>0.0</v>
      </c>
      <c r="I85" s="108">
        <f t="shared" si="43"/>
        <v>0</v>
      </c>
      <c r="J85" s="66">
        <v>0.0</v>
      </c>
      <c r="K85" s="108">
        <f t="shared" si="44"/>
        <v>0</v>
      </c>
      <c r="L85" s="109">
        <f t="shared" si="45"/>
        <v>30</v>
      </c>
      <c r="M85" s="57" t="s">
        <v>19</v>
      </c>
      <c r="N85" s="25"/>
      <c r="O85" s="23" t="s">
        <v>64</v>
      </c>
    </row>
    <row r="86" ht="15.75" customHeight="1">
      <c r="A86" s="15"/>
      <c r="B86" s="26" t="s">
        <v>33</v>
      </c>
      <c r="C86" s="110">
        <f t="shared" ref="C86:E86" si="46">SUM(C77:C85)</f>
        <v>315</v>
      </c>
      <c r="D86" s="110">
        <f t="shared" si="46"/>
        <v>1741</v>
      </c>
      <c r="E86" s="110">
        <f t="shared" si="46"/>
        <v>786.44</v>
      </c>
      <c r="F86" s="69"/>
      <c r="G86" s="110">
        <f>SUM(G77:G85)</f>
        <v>29.915</v>
      </c>
      <c r="H86" s="69"/>
      <c r="I86" s="110">
        <f>SUM(I77:I85)</f>
        <v>22.068</v>
      </c>
      <c r="J86" s="69"/>
      <c r="K86" s="110">
        <f t="shared" ref="K86:L86" si="47">SUM(K77:K85)</f>
        <v>123.784</v>
      </c>
      <c r="L86" s="110">
        <f t="shared" si="47"/>
        <v>945</v>
      </c>
      <c r="M86" s="30">
        <f>(L77+L78+L79+L83+L84+L85)*2</f>
        <v>1278</v>
      </c>
      <c r="N86" s="46"/>
      <c r="O86" s="46"/>
    </row>
    <row r="87" ht="15.75" customHeight="1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</row>
    <row r="88" ht="15.75" customHeight="1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3"/>
    </row>
    <row r="89" ht="15.75" customHeight="1">
      <c r="A89" s="70"/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ht="15.75" customHeight="1">
      <c r="A90" s="10" t="s">
        <v>87</v>
      </c>
      <c r="B90" s="111" t="s">
        <v>4</v>
      </c>
      <c r="C90" s="75" t="s">
        <v>5</v>
      </c>
      <c r="D90" s="75" t="s">
        <v>6</v>
      </c>
      <c r="E90" s="75" t="s">
        <v>7</v>
      </c>
      <c r="F90" s="13" t="s">
        <v>8</v>
      </c>
      <c r="G90" s="75" t="s">
        <v>9</v>
      </c>
      <c r="H90" s="13" t="s">
        <v>10</v>
      </c>
      <c r="I90" s="75" t="s">
        <v>11</v>
      </c>
      <c r="J90" s="13" t="s">
        <v>12</v>
      </c>
      <c r="K90" s="75" t="s">
        <v>13</v>
      </c>
      <c r="L90" s="75" t="s">
        <v>14</v>
      </c>
      <c r="M90" s="75" t="s">
        <v>15</v>
      </c>
      <c r="N90" s="75" t="s">
        <v>16</v>
      </c>
      <c r="O90" s="112" t="s">
        <v>17</v>
      </c>
    </row>
    <row r="91" ht="15.75" customHeight="1">
      <c r="A91" s="15"/>
      <c r="B91" s="77" t="s">
        <v>54</v>
      </c>
      <c r="C91" s="113">
        <v>90.0</v>
      </c>
      <c r="D91" s="113">
        <v>344.0</v>
      </c>
      <c r="E91" s="114">
        <f t="shared" ref="E91:E98" si="48">D91/100*C91</f>
        <v>309.6</v>
      </c>
      <c r="F91" s="19">
        <v>10.0</v>
      </c>
      <c r="G91" s="114">
        <f t="shared" ref="G91:G94" si="49">F91/100*$C91</f>
        <v>9</v>
      </c>
      <c r="H91" s="19">
        <v>0.9</v>
      </c>
      <c r="I91" s="114">
        <f t="shared" ref="I91:I98" si="50">H91/100*$C91</f>
        <v>0.81</v>
      </c>
      <c r="J91" s="19">
        <v>72.0</v>
      </c>
      <c r="K91" s="114">
        <f t="shared" ref="K91:K98" si="51">J91/100*$C91</f>
        <v>64.8</v>
      </c>
      <c r="L91" s="80">
        <f t="shared" ref="L91:L98" si="52">C91*$C$4</f>
        <v>270</v>
      </c>
      <c r="M91" s="57" t="s">
        <v>19</v>
      </c>
      <c r="N91" s="22"/>
      <c r="O91" s="23"/>
    </row>
    <row r="92" ht="15.75" customHeight="1">
      <c r="A92" s="15"/>
      <c r="B92" s="77" t="s">
        <v>23</v>
      </c>
      <c r="C92" s="113">
        <v>40.0</v>
      </c>
      <c r="D92" s="113">
        <v>377.0</v>
      </c>
      <c r="E92" s="114">
        <f t="shared" si="48"/>
        <v>150.8</v>
      </c>
      <c r="F92" s="19">
        <v>24.0</v>
      </c>
      <c r="G92" s="114">
        <f t="shared" si="49"/>
        <v>9.6</v>
      </c>
      <c r="H92" s="19">
        <v>31.0</v>
      </c>
      <c r="I92" s="114">
        <f t="shared" si="50"/>
        <v>12.4</v>
      </c>
      <c r="J92" s="19">
        <v>0.0</v>
      </c>
      <c r="K92" s="114">
        <f t="shared" si="51"/>
        <v>0</v>
      </c>
      <c r="L92" s="80">
        <f t="shared" si="52"/>
        <v>120</v>
      </c>
      <c r="M92" s="40"/>
      <c r="N92" s="15"/>
      <c r="O92" s="23"/>
    </row>
    <row r="93" ht="15.75" customHeight="1">
      <c r="A93" s="15"/>
      <c r="B93" s="77" t="s">
        <v>72</v>
      </c>
      <c r="C93" s="113">
        <v>30.0</v>
      </c>
      <c r="D93" s="113">
        <v>395.0</v>
      </c>
      <c r="E93" s="114">
        <f t="shared" si="48"/>
        <v>118.5</v>
      </c>
      <c r="F93" s="19">
        <v>20.0</v>
      </c>
      <c r="G93" s="114">
        <f t="shared" si="49"/>
        <v>6</v>
      </c>
      <c r="H93" s="19">
        <v>35.0</v>
      </c>
      <c r="I93" s="114">
        <f t="shared" si="50"/>
        <v>10.5</v>
      </c>
      <c r="J93" s="19">
        <v>0.0</v>
      </c>
      <c r="K93" s="114">
        <f t="shared" si="51"/>
        <v>0</v>
      </c>
      <c r="L93" s="80">
        <f t="shared" si="52"/>
        <v>90</v>
      </c>
      <c r="M93" s="40"/>
      <c r="N93" s="15"/>
      <c r="O93" s="23" t="s">
        <v>88</v>
      </c>
    </row>
    <row r="94" ht="15.75" customHeight="1">
      <c r="A94" s="15"/>
      <c r="B94" s="77" t="s">
        <v>83</v>
      </c>
      <c r="C94" s="113">
        <v>15.0</v>
      </c>
      <c r="D94" s="113">
        <v>97.0</v>
      </c>
      <c r="E94" s="114">
        <f t="shared" si="48"/>
        <v>14.55</v>
      </c>
      <c r="F94" s="19">
        <v>2.0</v>
      </c>
      <c r="G94" s="114">
        <f t="shared" si="49"/>
        <v>0.3</v>
      </c>
      <c r="H94" s="19">
        <v>0.0</v>
      </c>
      <c r="I94" s="114">
        <f t="shared" si="50"/>
        <v>0</v>
      </c>
      <c r="J94" s="19">
        <v>25.0</v>
      </c>
      <c r="K94" s="114">
        <f t="shared" si="51"/>
        <v>3.75</v>
      </c>
      <c r="L94" s="80">
        <f t="shared" si="52"/>
        <v>45</v>
      </c>
      <c r="M94" s="40"/>
      <c r="N94" s="15"/>
      <c r="O94" s="23"/>
    </row>
    <row r="95" ht="15.75" customHeight="1">
      <c r="A95" s="15"/>
      <c r="B95" s="77" t="s">
        <v>63</v>
      </c>
      <c r="C95" s="113">
        <v>5.0</v>
      </c>
      <c r="D95" s="113">
        <v>0.0</v>
      </c>
      <c r="E95" s="114">
        <f t="shared" si="48"/>
        <v>0</v>
      </c>
      <c r="F95" s="19">
        <v>0.0</v>
      </c>
      <c r="G95" s="114">
        <v>3.19</v>
      </c>
      <c r="H95" s="19">
        <v>0.0</v>
      </c>
      <c r="I95" s="114">
        <f t="shared" si="50"/>
        <v>0</v>
      </c>
      <c r="J95" s="19">
        <v>0.0</v>
      </c>
      <c r="K95" s="114">
        <f t="shared" si="51"/>
        <v>0</v>
      </c>
      <c r="L95" s="80">
        <f t="shared" si="52"/>
        <v>15</v>
      </c>
      <c r="M95" s="57" t="s">
        <v>19</v>
      </c>
      <c r="N95" s="15"/>
      <c r="O95" s="23"/>
    </row>
    <row r="96" ht="15.75" customHeight="1">
      <c r="A96" s="15"/>
      <c r="B96" s="77" t="s">
        <v>89</v>
      </c>
      <c r="C96" s="113">
        <v>30.0</v>
      </c>
      <c r="D96" s="113">
        <v>514.0</v>
      </c>
      <c r="E96" s="114">
        <f t="shared" si="48"/>
        <v>154.2</v>
      </c>
      <c r="F96" s="19">
        <v>11.0</v>
      </c>
      <c r="G96" s="114">
        <f t="shared" ref="G96:G98" si="53">F96/100*$C96</f>
        <v>3.3</v>
      </c>
      <c r="H96" s="19">
        <v>30.0</v>
      </c>
      <c r="I96" s="114">
        <f t="shared" si="50"/>
        <v>9</v>
      </c>
      <c r="J96" s="19">
        <v>53.0</v>
      </c>
      <c r="K96" s="114">
        <f t="shared" si="51"/>
        <v>15.9</v>
      </c>
      <c r="L96" s="80">
        <f t="shared" si="52"/>
        <v>90</v>
      </c>
      <c r="M96" s="40"/>
      <c r="N96" s="15"/>
      <c r="O96" s="23" t="s">
        <v>27</v>
      </c>
    </row>
    <row r="97" ht="15.75" customHeight="1">
      <c r="A97" s="15"/>
      <c r="B97" s="77" t="s">
        <v>28</v>
      </c>
      <c r="C97" s="113">
        <v>3.0</v>
      </c>
      <c r="D97" s="113">
        <v>152.0</v>
      </c>
      <c r="E97" s="114">
        <f t="shared" si="48"/>
        <v>4.56</v>
      </c>
      <c r="F97" s="19">
        <v>20.0</v>
      </c>
      <c r="G97" s="114">
        <f t="shared" si="53"/>
        <v>0.6</v>
      </c>
      <c r="H97" s="19">
        <v>5.1</v>
      </c>
      <c r="I97" s="114">
        <f t="shared" si="50"/>
        <v>0.153</v>
      </c>
      <c r="J97" s="19">
        <v>6.9</v>
      </c>
      <c r="K97" s="114">
        <f t="shared" si="51"/>
        <v>0.207</v>
      </c>
      <c r="L97" s="80">
        <f t="shared" si="52"/>
        <v>9</v>
      </c>
      <c r="M97" s="40"/>
      <c r="N97" s="15"/>
      <c r="O97" s="23"/>
    </row>
    <row r="98" ht="15.75" customHeight="1">
      <c r="A98" s="15"/>
      <c r="B98" s="77" t="s">
        <v>31</v>
      </c>
      <c r="C98" s="113">
        <v>10.0</v>
      </c>
      <c r="D98" s="113">
        <v>398.0</v>
      </c>
      <c r="E98" s="114">
        <f t="shared" si="48"/>
        <v>39.8</v>
      </c>
      <c r="F98" s="19">
        <v>0.0</v>
      </c>
      <c r="G98" s="114">
        <f t="shared" si="53"/>
        <v>0</v>
      </c>
      <c r="H98" s="19">
        <v>0.0</v>
      </c>
      <c r="I98" s="114">
        <f t="shared" si="50"/>
        <v>0</v>
      </c>
      <c r="J98" s="19">
        <v>100.0</v>
      </c>
      <c r="K98" s="114">
        <f t="shared" si="51"/>
        <v>10</v>
      </c>
      <c r="L98" s="80">
        <f t="shared" si="52"/>
        <v>30</v>
      </c>
      <c r="M98" s="57" t="s">
        <v>19</v>
      </c>
      <c r="N98" s="25"/>
      <c r="O98" s="23" t="s">
        <v>32</v>
      </c>
    </row>
    <row r="99" ht="15.75" customHeight="1">
      <c r="A99" s="15"/>
      <c r="B99" s="26" t="s">
        <v>33</v>
      </c>
      <c r="C99" s="81">
        <f t="shared" ref="C99:E99" si="54">SUM(C91:C98)</f>
        <v>223</v>
      </c>
      <c r="D99" s="81">
        <f t="shared" si="54"/>
        <v>2277</v>
      </c>
      <c r="E99" s="82">
        <f t="shared" si="54"/>
        <v>792.01</v>
      </c>
      <c r="F99" s="29"/>
      <c r="G99" s="82">
        <f>SUM(G91:G98)</f>
        <v>31.99</v>
      </c>
      <c r="H99" s="29"/>
      <c r="I99" s="82">
        <f>SUM(I91:I98)</f>
        <v>32.863</v>
      </c>
      <c r="J99" s="29"/>
      <c r="K99" s="82">
        <f t="shared" ref="K99:L99" si="55">SUM(K91:K98)</f>
        <v>94.657</v>
      </c>
      <c r="L99" s="81">
        <f t="shared" si="55"/>
        <v>669</v>
      </c>
      <c r="M99" s="30">
        <f>(L91+L95+L98)*2</f>
        <v>630</v>
      </c>
      <c r="N99" s="31"/>
      <c r="O99" s="31"/>
    </row>
    <row r="100" ht="15.75" customHeight="1">
      <c r="A100" s="15"/>
      <c r="B100" s="84"/>
      <c r="C100" s="84"/>
      <c r="D100" s="46"/>
      <c r="E100" s="84"/>
      <c r="F100" s="84"/>
      <c r="G100" s="84"/>
      <c r="H100" s="84"/>
      <c r="I100" s="84"/>
      <c r="J100" s="84"/>
      <c r="K100" s="84"/>
      <c r="L100" s="84"/>
      <c r="M100" s="46"/>
      <c r="N100" s="31"/>
      <c r="O100" s="31"/>
    </row>
    <row r="101" ht="15.75" customHeight="1">
      <c r="A101" s="15"/>
      <c r="B101" s="115" t="s">
        <v>34</v>
      </c>
      <c r="C101" s="116" t="s">
        <v>5</v>
      </c>
      <c r="D101" s="116" t="s">
        <v>6</v>
      </c>
      <c r="E101" s="116" t="s">
        <v>7</v>
      </c>
      <c r="F101" s="116" t="s">
        <v>8</v>
      </c>
      <c r="G101" s="116" t="s">
        <v>9</v>
      </c>
      <c r="H101" s="116" t="s">
        <v>10</v>
      </c>
      <c r="I101" s="116" t="s">
        <v>11</v>
      </c>
      <c r="J101" s="116" t="s">
        <v>12</v>
      </c>
      <c r="K101" s="116" t="s">
        <v>13</v>
      </c>
      <c r="L101" s="116" t="s">
        <v>14</v>
      </c>
      <c r="M101" s="116" t="s">
        <v>15</v>
      </c>
      <c r="N101" s="116" t="s">
        <v>16</v>
      </c>
      <c r="O101" s="117" t="s">
        <v>17</v>
      </c>
    </row>
    <row r="102" ht="15.75" customHeight="1">
      <c r="A102" s="15"/>
      <c r="B102" s="118" t="s">
        <v>22</v>
      </c>
      <c r="C102" s="89">
        <v>80.0</v>
      </c>
      <c r="D102" s="89">
        <v>275.0</v>
      </c>
      <c r="E102" s="89">
        <f>D102/100*C102</f>
        <v>220</v>
      </c>
      <c r="F102" s="90">
        <v>3.0</v>
      </c>
      <c r="G102" s="89">
        <f>F102/100*$C102</f>
        <v>2.4</v>
      </c>
      <c r="H102" s="90">
        <v>0.0</v>
      </c>
      <c r="I102" s="89">
        <f>H102/100*$C102</f>
        <v>0</v>
      </c>
      <c r="J102" s="90">
        <v>69.0</v>
      </c>
      <c r="K102" s="89">
        <f>J102/100*$C102</f>
        <v>55.2</v>
      </c>
      <c r="L102" s="91">
        <f>C102*$C$4</f>
        <v>240</v>
      </c>
      <c r="M102" s="40"/>
      <c r="N102" s="92"/>
      <c r="O102" s="42"/>
    </row>
    <row r="103" ht="15.75" customHeight="1">
      <c r="A103" s="15"/>
      <c r="B103" s="43" t="s">
        <v>33</v>
      </c>
      <c r="C103" s="119">
        <f t="shared" ref="C103:E103" si="56">SUM(C102)</f>
        <v>80</v>
      </c>
      <c r="D103" s="119">
        <f t="shared" si="56"/>
        <v>275</v>
      </c>
      <c r="E103" s="119">
        <f t="shared" si="56"/>
        <v>220</v>
      </c>
      <c r="F103" s="29"/>
      <c r="G103" s="119">
        <f>SUM(G102)</f>
        <v>2.4</v>
      </c>
      <c r="H103" s="29"/>
      <c r="I103" s="119">
        <f>SUM(I102)</f>
        <v>0</v>
      </c>
      <c r="J103" s="29"/>
      <c r="K103" s="119">
        <f t="shared" ref="K103:L103" si="57">SUM(K102)</f>
        <v>55.2</v>
      </c>
      <c r="L103" s="120">
        <f t="shared" si="57"/>
        <v>240</v>
      </c>
      <c r="M103" s="5"/>
      <c r="N103" s="47"/>
      <c r="O103" s="47"/>
    </row>
    <row r="104" ht="15.75" customHeight="1">
      <c r="A104" s="15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</row>
    <row r="105" ht="15.75" customHeight="1">
      <c r="A105" s="15"/>
      <c r="B105" s="121" t="s">
        <v>37</v>
      </c>
      <c r="C105" s="122" t="s">
        <v>5</v>
      </c>
      <c r="D105" s="122" t="s">
        <v>6</v>
      </c>
      <c r="E105" s="122" t="s">
        <v>7</v>
      </c>
      <c r="F105" s="122" t="s">
        <v>8</v>
      </c>
      <c r="G105" s="122" t="s">
        <v>9</v>
      </c>
      <c r="H105" s="122" t="s">
        <v>10</v>
      </c>
      <c r="I105" s="122" t="s">
        <v>11</v>
      </c>
      <c r="J105" s="122" t="s">
        <v>12</v>
      </c>
      <c r="K105" s="122" t="s">
        <v>13</v>
      </c>
      <c r="L105" s="122" t="s">
        <v>14</v>
      </c>
      <c r="M105" s="122" t="s">
        <v>15</v>
      </c>
      <c r="N105" s="122" t="s">
        <v>16</v>
      </c>
      <c r="O105" s="123" t="s">
        <v>17</v>
      </c>
    </row>
    <row r="106" ht="15.75" customHeight="1">
      <c r="A106" s="15"/>
      <c r="B106" s="124" t="s">
        <v>90</v>
      </c>
      <c r="C106" s="125">
        <v>50.0</v>
      </c>
      <c r="D106" s="125">
        <v>377.0</v>
      </c>
      <c r="E106" s="125">
        <f t="shared" ref="E106:E114" si="58">D106/100*C106</f>
        <v>188.5</v>
      </c>
      <c r="F106" s="66">
        <v>24.0</v>
      </c>
      <c r="G106" s="125">
        <f t="shared" ref="G106:G114" si="59">F106/100*$C106</f>
        <v>12</v>
      </c>
      <c r="H106" s="66">
        <v>31.0</v>
      </c>
      <c r="I106" s="125">
        <f t="shared" ref="I106:I114" si="60">H106/100*$C106</f>
        <v>15.5</v>
      </c>
      <c r="J106" s="66">
        <v>0.0</v>
      </c>
      <c r="K106" s="125">
        <f t="shared" ref="K106:K114" si="61">J106/100*$C106</f>
        <v>0</v>
      </c>
      <c r="L106" s="126">
        <f t="shared" ref="L106:L114" si="62">C106*$C$4</f>
        <v>150</v>
      </c>
      <c r="M106" s="42"/>
      <c r="N106" s="22"/>
      <c r="O106" s="23"/>
    </row>
    <row r="107" ht="15.75" customHeight="1">
      <c r="A107" s="15"/>
      <c r="B107" s="124" t="s">
        <v>44</v>
      </c>
      <c r="C107" s="125">
        <v>60.0</v>
      </c>
      <c r="D107" s="125">
        <v>15.0</v>
      </c>
      <c r="E107" s="125">
        <f t="shared" si="58"/>
        <v>9</v>
      </c>
      <c r="F107" s="66">
        <v>0.8</v>
      </c>
      <c r="G107" s="125">
        <f t="shared" si="59"/>
        <v>0.48</v>
      </c>
      <c r="H107" s="66">
        <v>0.17</v>
      </c>
      <c r="I107" s="125">
        <f t="shared" si="60"/>
        <v>0.102</v>
      </c>
      <c r="J107" s="66">
        <v>6.87</v>
      </c>
      <c r="K107" s="125">
        <f t="shared" si="61"/>
        <v>4.122</v>
      </c>
      <c r="L107" s="126">
        <f t="shared" si="62"/>
        <v>180</v>
      </c>
      <c r="M107" s="40"/>
      <c r="N107" s="15"/>
      <c r="O107" s="23" t="s">
        <v>73</v>
      </c>
    </row>
    <row r="108" ht="21.75" customHeight="1">
      <c r="A108" s="15"/>
      <c r="B108" s="127" t="s">
        <v>91</v>
      </c>
      <c r="C108" s="125">
        <v>50.0</v>
      </c>
      <c r="D108" s="125">
        <v>275.5</v>
      </c>
      <c r="E108" s="125">
        <f t="shared" si="58"/>
        <v>137.75</v>
      </c>
      <c r="F108" s="66">
        <v>16.0</v>
      </c>
      <c r="G108" s="125">
        <f t="shared" si="59"/>
        <v>8</v>
      </c>
      <c r="H108" s="66">
        <v>23.5</v>
      </c>
      <c r="I108" s="125">
        <f t="shared" si="60"/>
        <v>11.75</v>
      </c>
      <c r="J108" s="66">
        <v>0.0</v>
      </c>
      <c r="K108" s="125">
        <f t="shared" si="61"/>
        <v>0</v>
      </c>
      <c r="L108" s="126">
        <f t="shared" si="62"/>
        <v>150</v>
      </c>
      <c r="M108" s="40"/>
      <c r="N108" s="15"/>
      <c r="O108" s="23"/>
    </row>
    <row r="109" ht="15.75" customHeight="1">
      <c r="A109" s="15"/>
      <c r="B109" s="124" t="s">
        <v>28</v>
      </c>
      <c r="C109" s="125">
        <v>3.0</v>
      </c>
      <c r="D109" s="125">
        <v>152.0</v>
      </c>
      <c r="E109" s="125">
        <f t="shared" si="58"/>
        <v>4.56</v>
      </c>
      <c r="F109" s="66">
        <v>20.0</v>
      </c>
      <c r="G109" s="125">
        <f t="shared" si="59"/>
        <v>0.6</v>
      </c>
      <c r="H109" s="66">
        <v>5.1</v>
      </c>
      <c r="I109" s="125">
        <f t="shared" si="60"/>
        <v>0.153</v>
      </c>
      <c r="J109" s="66">
        <v>6.9</v>
      </c>
      <c r="K109" s="125">
        <f t="shared" si="61"/>
        <v>0.207</v>
      </c>
      <c r="L109" s="126">
        <f t="shared" si="62"/>
        <v>9</v>
      </c>
      <c r="M109" s="40"/>
      <c r="N109" s="15"/>
      <c r="O109" s="23"/>
    </row>
    <row r="110" ht="15.75" customHeight="1">
      <c r="A110" s="15"/>
      <c r="B110" s="124" t="s">
        <v>31</v>
      </c>
      <c r="C110" s="125">
        <v>10.0</v>
      </c>
      <c r="D110" s="125">
        <v>398.0</v>
      </c>
      <c r="E110" s="125">
        <f t="shared" si="58"/>
        <v>39.8</v>
      </c>
      <c r="F110" s="66">
        <v>0.0</v>
      </c>
      <c r="G110" s="125">
        <f t="shared" si="59"/>
        <v>0</v>
      </c>
      <c r="H110" s="66">
        <v>0.0</v>
      </c>
      <c r="I110" s="125">
        <f t="shared" si="60"/>
        <v>0</v>
      </c>
      <c r="J110" s="66">
        <v>100.0</v>
      </c>
      <c r="K110" s="125">
        <f t="shared" si="61"/>
        <v>10</v>
      </c>
      <c r="L110" s="126">
        <f t="shared" si="62"/>
        <v>30</v>
      </c>
      <c r="M110" s="57" t="s">
        <v>19</v>
      </c>
      <c r="N110" s="15"/>
      <c r="O110" s="23"/>
    </row>
    <row r="111" ht="36.0" customHeight="1">
      <c r="A111" s="15"/>
      <c r="B111" s="124" t="s">
        <v>38</v>
      </c>
      <c r="C111" s="125">
        <v>50.0</v>
      </c>
      <c r="D111" s="125">
        <v>181.0</v>
      </c>
      <c r="E111" s="125">
        <f t="shared" si="58"/>
        <v>90.5</v>
      </c>
      <c r="F111" s="66">
        <v>6.6</v>
      </c>
      <c r="G111" s="125">
        <f t="shared" si="59"/>
        <v>3.3</v>
      </c>
      <c r="H111" s="66">
        <v>1.2</v>
      </c>
      <c r="I111" s="125">
        <f t="shared" si="60"/>
        <v>0.6</v>
      </c>
      <c r="J111" s="66">
        <v>35.2</v>
      </c>
      <c r="K111" s="125">
        <f t="shared" si="61"/>
        <v>17.6</v>
      </c>
      <c r="L111" s="126">
        <f t="shared" si="62"/>
        <v>150</v>
      </c>
      <c r="M111" s="40"/>
      <c r="N111" s="15"/>
      <c r="O111" s="23" t="s">
        <v>76</v>
      </c>
    </row>
    <row r="112" ht="15.75" customHeight="1">
      <c r="A112" s="15"/>
      <c r="B112" s="124" t="s">
        <v>24</v>
      </c>
      <c r="C112" s="125">
        <v>50.0</v>
      </c>
      <c r="D112" s="125">
        <v>265.0</v>
      </c>
      <c r="E112" s="125">
        <f t="shared" si="58"/>
        <v>132.5</v>
      </c>
      <c r="F112" s="66">
        <v>9.0</v>
      </c>
      <c r="G112" s="125">
        <f t="shared" si="59"/>
        <v>4.5</v>
      </c>
      <c r="H112" s="66">
        <v>7.0</v>
      </c>
      <c r="I112" s="125">
        <f t="shared" si="60"/>
        <v>3.5</v>
      </c>
      <c r="J112" s="66">
        <v>50.0</v>
      </c>
      <c r="K112" s="125">
        <f t="shared" si="61"/>
        <v>25</v>
      </c>
      <c r="L112" s="126">
        <f t="shared" si="62"/>
        <v>150</v>
      </c>
      <c r="M112" s="40"/>
      <c r="N112" s="15"/>
      <c r="O112" s="23" t="s">
        <v>77</v>
      </c>
    </row>
    <row r="113" ht="15.75" customHeight="1">
      <c r="A113" s="15"/>
      <c r="B113" s="124" t="s">
        <v>92</v>
      </c>
      <c r="C113" s="125">
        <v>180.0</v>
      </c>
      <c r="D113" s="125">
        <v>57.0</v>
      </c>
      <c r="E113" s="125">
        <f t="shared" si="58"/>
        <v>102.6</v>
      </c>
      <c r="F113" s="66">
        <v>0.4</v>
      </c>
      <c r="G113" s="125">
        <f t="shared" si="59"/>
        <v>0.72</v>
      </c>
      <c r="H113" s="66">
        <v>0.1</v>
      </c>
      <c r="I113" s="125">
        <f t="shared" si="60"/>
        <v>0.18</v>
      </c>
      <c r="J113" s="66">
        <v>15.0</v>
      </c>
      <c r="K113" s="125">
        <f t="shared" si="61"/>
        <v>27</v>
      </c>
      <c r="L113" s="126">
        <f t="shared" si="62"/>
        <v>540</v>
      </c>
      <c r="M113" s="40"/>
      <c r="N113" s="15"/>
      <c r="O113" s="23" t="s">
        <v>79</v>
      </c>
    </row>
    <row r="114" ht="15.75" customHeight="1">
      <c r="A114" s="15"/>
      <c r="B114" s="124" t="s">
        <v>93</v>
      </c>
      <c r="C114" s="125">
        <v>45.0</v>
      </c>
      <c r="D114" s="125">
        <v>406.0</v>
      </c>
      <c r="E114" s="125">
        <f t="shared" si="58"/>
        <v>182.7</v>
      </c>
      <c r="F114" s="66">
        <v>8.5</v>
      </c>
      <c r="G114" s="125">
        <f t="shared" si="59"/>
        <v>3.825</v>
      </c>
      <c r="H114" s="66">
        <v>18.6</v>
      </c>
      <c r="I114" s="125">
        <f t="shared" si="60"/>
        <v>8.37</v>
      </c>
      <c r="J114" s="66">
        <v>51.2</v>
      </c>
      <c r="K114" s="125">
        <f t="shared" si="61"/>
        <v>23.04</v>
      </c>
      <c r="L114" s="126">
        <f t="shared" si="62"/>
        <v>135</v>
      </c>
      <c r="M114" s="40"/>
      <c r="N114" s="25"/>
      <c r="O114" s="23"/>
    </row>
    <row r="115" ht="15.75" customHeight="1">
      <c r="A115" s="15"/>
      <c r="B115" s="26" t="s">
        <v>33</v>
      </c>
      <c r="C115" s="128">
        <f t="shared" ref="C115:E115" si="63">SUM(C106:C114)</f>
        <v>498</v>
      </c>
      <c r="D115" s="128">
        <f t="shared" si="63"/>
        <v>2126.5</v>
      </c>
      <c r="E115" s="128">
        <f t="shared" si="63"/>
        <v>887.91</v>
      </c>
      <c r="F115" s="69"/>
      <c r="G115" s="128">
        <f>SUM(G106:G114)</f>
        <v>33.425</v>
      </c>
      <c r="H115" s="69"/>
      <c r="I115" s="128">
        <f>SUM(I106:I114)</f>
        <v>40.155</v>
      </c>
      <c r="J115" s="69"/>
      <c r="K115" s="128">
        <f t="shared" ref="K115:L115" si="64">SUM(K106:K114)</f>
        <v>106.969</v>
      </c>
      <c r="L115" s="128">
        <f t="shared" si="64"/>
        <v>1494</v>
      </c>
      <c r="M115" s="30">
        <f>L110*2</f>
        <v>60</v>
      </c>
      <c r="N115" s="46"/>
      <c r="O115" s="46"/>
    </row>
    <row r="116" ht="15.75" customHeight="1">
      <c r="A116" s="1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ht="15.75" customHeight="1">
      <c r="A117" s="15"/>
      <c r="B117" s="129" t="s">
        <v>51</v>
      </c>
      <c r="C117" s="130" t="s">
        <v>5</v>
      </c>
      <c r="D117" s="130" t="s">
        <v>6</v>
      </c>
      <c r="E117" s="130" t="s">
        <v>7</v>
      </c>
      <c r="F117" s="13" t="s">
        <v>8</v>
      </c>
      <c r="G117" s="130" t="s">
        <v>9</v>
      </c>
      <c r="H117" s="13" t="s">
        <v>10</v>
      </c>
      <c r="I117" s="130" t="s">
        <v>11</v>
      </c>
      <c r="J117" s="13" t="s">
        <v>12</v>
      </c>
      <c r="K117" s="130" t="s">
        <v>13</v>
      </c>
      <c r="L117" s="130" t="s">
        <v>14</v>
      </c>
      <c r="M117" s="130" t="s">
        <v>15</v>
      </c>
      <c r="N117" s="130" t="s">
        <v>16</v>
      </c>
      <c r="O117" s="131" t="s">
        <v>17</v>
      </c>
    </row>
    <row r="118" ht="15.75" customHeight="1">
      <c r="A118" s="15"/>
      <c r="B118" s="132" t="s">
        <v>94</v>
      </c>
      <c r="C118" s="133">
        <v>50.0</v>
      </c>
      <c r="D118" s="134">
        <v>297.0</v>
      </c>
      <c r="E118" s="134">
        <f t="shared" ref="E118:E130" si="65">D118/100*C118</f>
        <v>148.5</v>
      </c>
      <c r="F118" s="66">
        <v>9.0</v>
      </c>
      <c r="G118" s="134">
        <f t="shared" ref="G118:G130" si="66">F118/100*$C118</f>
        <v>4.5</v>
      </c>
      <c r="H118" s="66">
        <v>3.0</v>
      </c>
      <c r="I118" s="134">
        <f t="shared" ref="I118:I130" si="67">H118/100*$C118</f>
        <v>1.5</v>
      </c>
      <c r="J118" s="66">
        <v>58.0</v>
      </c>
      <c r="K118" s="134">
        <f t="shared" ref="K118:K130" si="68">J118/100*$C118</f>
        <v>29</v>
      </c>
      <c r="L118" s="135">
        <f t="shared" ref="L118:L130" si="69">C118*$C$4</f>
        <v>150</v>
      </c>
      <c r="M118" s="57" t="s">
        <v>19</v>
      </c>
      <c r="N118" s="22"/>
      <c r="O118" s="23" t="s">
        <v>95</v>
      </c>
    </row>
    <row r="119" ht="15.75" customHeight="1">
      <c r="A119" s="15"/>
      <c r="B119" s="132" t="s">
        <v>96</v>
      </c>
      <c r="C119" s="134">
        <v>20.0</v>
      </c>
      <c r="D119" s="134">
        <v>338.0</v>
      </c>
      <c r="E119" s="134">
        <f t="shared" si="65"/>
        <v>67.6</v>
      </c>
      <c r="F119" s="66">
        <v>11.0</v>
      </c>
      <c r="G119" s="134">
        <f t="shared" si="66"/>
        <v>2.2</v>
      </c>
      <c r="H119" s="66">
        <v>1.0</v>
      </c>
      <c r="I119" s="134">
        <f t="shared" si="67"/>
        <v>0.2</v>
      </c>
      <c r="J119" s="66">
        <v>12.0</v>
      </c>
      <c r="K119" s="134">
        <f t="shared" si="68"/>
        <v>2.4</v>
      </c>
      <c r="L119" s="135">
        <f t="shared" si="69"/>
        <v>60</v>
      </c>
      <c r="M119" s="57" t="s">
        <v>19</v>
      </c>
      <c r="N119" s="15"/>
      <c r="O119" s="23"/>
    </row>
    <row r="120" ht="15.75" customHeight="1">
      <c r="A120" s="15"/>
      <c r="B120" s="132" t="s">
        <v>55</v>
      </c>
      <c r="C120" s="134">
        <v>3.0</v>
      </c>
      <c r="D120" s="134">
        <v>40.0</v>
      </c>
      <c r="E120" s="134">
        <f t="shared" si="65"/>
        <v>1.2</v>
      </c>
      <c r="F120" s="66">
        <v>2.5</v>
      </c>
      <c r="G120" s="134">
        <f t="shared" si="66"/>
        <v>0.075</v>
      </c>
      <c r="H120" s="66">
        <v>0.5</v>
      </c>
      <c r="I120" s="134">
        <f t="shared" si="67"/>
        <v>0.015</v>
      </c>
      <c r="J120" s="66">
        <v>6.3</v>
      </c>
      <c r="K120" s="134">
        <f t="shared" si="68"/>
        <v>0.189</v>
      </c>
      <c r="L120" s="135">
        <f t="shared" si="69"/>
        <v>9</v>
      </c>
      <c r="M120" s="57" t="s">
        <v>19</v>
      </c>
      <c r="N120" s="15"/>
      <c r="O120" s="23"/>
    </row>
    <row r="121" ht="15.75" customHeight="1">
      <c r="A121" s="15"/>
      <c r="B121" s="132" t="s">
        <v>97</v>
      </c>
      <c r="C121" s="133">
        <v>110.0</v>
      </c>
      <c r="D121" s="134">
        <v>218.0</v>
      </c>
      <c r="E121" s="134">
        <f t="shared" si="65"/>
        <v>239.8</v>
      </c>
      <c r="F121" s="66">
        <v>15.0</v>
      </c>
      <c r="G121" s="134">
        <f t="shared" si="66"/>
        <v>16.5</v>
      </c>
      <c r="H121" s="66">
        <v>17.0</v>
      </c>
      <c r="I121" s="134">
        <f t="shared" si="67"/>
        <v>18.7</v>
      </c>
      <c r="J121" s="66">
        <v>0.0</v>
      </c>
      <c r="K121" s="134">
        <f t="shared" si="68"/>
        <v>0</v>
      </c>
      <c r="L121" s="135">
        <f t="shared" si="69"/>
        <v>330</v>
      </c>
      <c r="M121" s="57" t="s">
        <v>19</v>
      </c>
      <c r="N121" s="15"/>
      <c r="O121" s="23" t="s">
        <v>57</v>
      </c>
    </row>
    <row r="122" ht="15.75" customHeight="1">
      <c r="A122" s="15"/>
      <c r="B122" s="132" t="s">
        <v>98</v>
      </c>
      <c r="C122" s="134">
        <v>30.0</v>
      </c>
      <c r="D122" s="134">
        <v>308.0</v>
      </c>
      <c r="E122" s="134">
        <f t="shared" si="65"/>
        <v>92.4</v>
      </c>
      <c r="F122" s="66">
        <v>11.0</v>
      </c>
      <c r="G122" s="134">
        <f t="shared" si="66"/>
        <v>3.3</v>
      </c>
      <c r="H122" s="66">
        <v>28.0</v>
      </c>
      <c r="I122" s="134">
        <f t="shared" si="67"/>
        <v>8.4</v>
      </c>
      <c r="J122" s="66">
        <v>3.0</v>
      </c>
      <c r="K122" s="134">
        <f t="shared" si="68"/>
        <v>0.9</v>
      </c>
      <c r="L122" s="135">
        <f t="shared" si="69"/>
        <v>90</v>
      </c>
      <c r="M122" s="40"/>
      <c r="N122" s="15"/>
      <c r="O122" s="23"/>
    </row>
    <row r="123" ht="15.75" customHeight="1">
      <c r="A123" s="15"/>
      <c r="B123" s="132" t="s">
        <v>38</v>
      </c>
      <c r="C123" s="134">
        <v>80.0</v>
      </c>
      <c r="D123" s="134">
        <v>181.0</v>
      </c>
      <c r="E123" s="134">
        <f t="shared" si="65"/>
        <v>144.8</v>
      </c>
      <c r="F123" s="66">
        <v>7.0</v>
      </c>
      <c r="G123" s="134">
        <f t="shared" si="66"/>
        <v>5.6</v>
      </c>
      <c r="H123" s="66">
        <v>1.0</v>
      </c>
      <c r="I123" s="134">
        <f t="shared" si="67"/>
        <v>0.8</v>
      </c>
      <c r="J123" s="66">
        <v>35.0</v>
      </c>
      <c r="K123" s="134">
        <f t="shared" si="68"/>
        <v>28</v>
      </c>
      <c r="L123" s="135">
        <f t="shared" si="69"/>
        <v>240</v>
      </c>
      <c r="M123" s="40"/>
      <c r="N123" s="15"/>
      <c r="O123" s="23" t="s">
        <v>99</v>
      </c>
    </row>
    <row r="124" ht="15.75" customHeight="1">
      <c r="A124" s="15"/>
      <c r="B124" s="132" t="s">
        <v>100</v>
      </c>
      <c r="C124" s="134">
        <v>65.0</v>
      </c>
      <c r="D124" s="134">
        <v>15.0</v>
      </c>
      <c r="E124" s="134">
        <f t="shared" si="65"/>
        <v>9.75</v>
      </c>
      <c r="F124" s="66">
        <v>1.0</v>
      </c>
      <c r="G124" s="134">
        <f t="shared" si="66"/>
        <v>0.65</v>
      </c>
      <c r="H124" s="66">
        <v>0.0</v>
      </c>
      <c r="I124" s="134">
        <f t="shared" si="67"/>
        <v>0</v>
      </c>
      <c r="J124" s="66">
        <v>7.0</v>
      </c>
      <c r="K124" s="134">
        <f t="shared" si="68"/>
        <v>4.55</v>
      </c>
      <c r="L124" s="135">
        <f t="shared" si="69"/>
        <v>195</v>
      </c>
      <c r="M124" s="40"/>
      <c r="N124" s="15"/>
      <c r="O124" s="23"/>
    </row>
    <row r="125" ht="15.75" customHeight="1">
      <c r="A125" s="15"/>
      <c r="B125" s="132" t="s">
        <v>101</v>
      </c>
      <c r="C125" s="134">
        <v>65.0</v>
      </c>
      <c r="D125" s="134">
        <v>38.0</v>
      </c>
      <c r="E125" s="134">
        <f t="shared" si="65"/>
        <v>24.7</v>
      </c>
      <c r="F125" s="66">
        <v>2.0</v>
      </c>
      <c r="G125" s="134">
        <f t="shared" si="66"/>
        <v>1.3</v>
      </c>
      <c r="H125" s="66">
        <v>1.0</v>
      </c>
      <c r="I125" s="134">
        <f t="shared" si="67"/>
        <v>0.65</v>
      </c>
      <c r="J125" s="66">
        <v>5.0</v>
      </c>
      <c r="K125" s="134">
        <f t="shared" si="68"/>
        <v>3.25</v>
      </c>
      <c r="L125" s="135">
        <f t="shared" si="69"/>
        <v>195</v>
      </c>
      <c r="M125" s="40"/>
      <c r="N125" s="15"/>
      <c r="O125" s="23"/>
    </row>
    <row r="126" ht="15.75" customHeight="1">
      <c r="A126" s="15"/>
      <c r="B126" s="132" t="s">
        <v>102</v>
      </c>
      <c r="C126" s="134">
        <v>35.0</v>
      </c>
      <c r="D126" s="134">
        <v>204.0</v>
      </c>
      <c r="E126" s="134">
        <f t="shared" si="65"/>
        <v>71.4</v>
      </c>
      <c r="F126" s="66">
        <v>2.5</v>
      </c>
      <c r="G126" s="134">
        <f t="shared" si="66"/>
        <v>0.875</v>
      </c>
      <c r="H126" s="66">
        <v>20.0</v>
      </c>
      <c r="I126" s="134">
        <f t="shared" si="67"/>
        <v>7</v>
      </c>
      <c r="J126" s="66">
        <v>3.4</v>
      </c>
      <c r="K126" s="134">
        <f t="shared" si="68"/>
        <v>1.19</v>
      </c>
      <c r="L126" s="135">
        <f t="shared" si="69"/>
        <v>105</v>
      </c>
      <c r="M126" s="40"/>
      <c r="N126" s="15"/>
      <c r="O126" s="23"/>
    </row>
    <row r="127" ht="15.75" customHeight="1">
      <c r="A127" s="15"/>
      <c r="B127" s="132" t="s">
        <v>103</v>
      </c>
      <c r="C127" s="134">
        <v>42.0</v>
      </c>
      <c r="D127" s="134">
        <v>327.0</v>
      </c>
      <c r="E127" s="134">
        <f t="shared" si="65"/>
        <v>137.34</v>
      </c>
      <c r="F127" s="66">
        <v>0.1</v>
      </c>
      <c r="G127" s="134">
        <f t="shared" si="66"/>
        <v>0.042</v>
      </c>
      <c r="H127" s="66">
        <v>0.0</v>
      </c>
      <c r="I127" s="134">
        <f t="shared" si="67"/>
        <v>0</v>
      </c>
      <c r="J127" s="66">
        <v>80.0</v>
      </c>
      <c r="K127" s="134">
        <f t="shared" si="68"/>
        <v>33.6</v>
      </c>
      <c r="L127" s="135">
        <f t="shared" si="69"/>
        <v>126</v>
      </c>
      <c r="M127" s="40"/>
      <c r="N127" s="15"/>
      <c r="O127" s="23"/>
    </row>
    <row r="128" ht="15.75" customHeight="1">
      <c r="A128" s="15"/>
      <c r="B128" s="132" t="s">
        <v>62</v>
      </c>
      <c r="C128" s="134">
        <v>5.0</v>
      </c>
      <c r="D128" s="134">
        <v>152.0</v>
      </c>
      <c r="E128" s="134">
        <f t="shared" si="65"/>
        <v>7.6</v>
      </c>
      <c r="F128" s="66">
        <v>20.0</v>
      </c>
      <c r="G128" s="134">
        <f t="shared" si="66"/>
        <v>1</v>
      </c>
      <c r="H128" s="66">
        <v>5.1</v>
      </c>
      <c r="I128" s="134">
        <f t="shared" si="67"/>
        <v>0.255</v>
      </c>
      <c r="J128" s="66">
        <v>6.9</v>
      </c>
      <c r="K128" s="134">
        <f t="shared" si="68"/>
        <v>0.345</v>
      </c>
      <c r="L128" s="135">
        <f t="shared" si="69"/>
        <v>15</v>
      </c>
      <c r="M128" s="57" t="s">
        <v>19</v>
      </c>
      <c r="N128" s="15"/>
      <c r="O128" s="23"/>
    </row>
    <row r="129" ht="15.75" customHeight="1">
      <c r="A129" s="15"/>
      <c r="B129" s="132" t="s">
        <v>31</v>
      </c>
      <c r="C129" s="134">
        <v>10.0</v>
      </c>
      <c r="D129" s="134">
        <v>398.0</v>
      </c>
      <c r="E129" s="134">
        <f t="shared" si="65"/>
        <v>39.8</v>
      </c>
      <c r="F129" s="66">
        <v>0.0</v>
      </c>
      <c r="G129" s="134">
        <f t="shared" si="66"/>
        <v>0</v>
      </c>
      <c r="H129" s="66">
        <v>0.0</v>
      </c>
      <c r="I129" s="134">
        <f t="shared" si="67"/>
        <v>0</v>
      </c>
      <c r="J129" s="66">
        <v>100.0</v>
      </c>
      <c r="K129" s="134">
        <f t="shared" si="68"/>
        <v>10</v>
      </c>
      <c r="L129" s="135">
        <f t="shared" si="69"/>
        <v>30</v>
      </c>
      <c r="M129" s="57" t="s">
        <v>19</v>
      </c>
      <c r="N129" s="15"/>
      <c r="O129" s="23" t="s">
        <v>32</v>
      </c>
    </row>
    <row r="130" ht="15.75" customHeight="1">
      <c r="A130" s="15"/>
      <c r="B130" s="132" t="s">
        <v>63</v>
      </c>
      <c r="C130" s="134">
        <v>10.0</v>
      </c>
      <c r="D130" s="134">
        <v>0.0</v>
      </c>
      <c r="E130" s="134">
        <f t="shared" si="65"/>
        <v>0</v>
      </c>
      <c r="F130" s="66">
        <v>0.0</v>
      </c>
      <c r="G130" s="134">
        <f t="shared" si="66"/>
        <v>0</v>
      </c>
      <c r="H130" s="66">
        <v>0.0</v>
      </c>
      <c r="I130" s="134">
        <f t="shared" si="67"/>
        <v>0</v>
      </c>
      <c r="J130" s="66">
        <v>0.0</v>
      </c>
      <c r="K130" s="134">
        <f t="shared" si="68"/>
        <v>0</v>
      </c>
      <c r="L130" s="135">
        <f t="shared" si="69"/>
        <v>30</v>
      </c>
      <c r="M130" s="57" t="s">
        <v>19</v>
      </c>
      <c r="N130" s="25"/>
      <c r="O130" s="23" t="s">
        <v>64</v>
      </c>
    </row>
    <row r="131" ht="15.75" customHeight="1">
      <c r="A131" s="15"/>
      <c r="B131" s="26" t="s">
        <v>33</v>
      </c>
      <c r="C131" s="136">
        <f t="shared" ref="C131:E131" si="70">SUM(C118:C130)</f>
        <v>525</v>
      </c>
      <c r="D131" s="136">
        <f t="shared" si="70"/>
        <v>2516</v>
      </c>
      <c r="E131" s="136">
        <f t="shared" si="70"/>
        <v>984.89</v>
      </c>
      <c r="F131" s="69"/>
      <c r="G131" s="136">
        <f>SUM(G118:G130)</f>
        <v>36.042</v>
      </c>
      <c r="H131" s="69"/>
      <c r="I131" s="136">
        <f>SUM(I118:I130)</f>
        <v>37.52</v>
      </c>
      <c r="J131" s="69"/>
      <c r="K131" s="136">
        <f t="shared" ref="K131:L131" si="71">SUM(K118:K130)</f>
        <v>113.424</v>
      </c>
      <c r="L131" s="136">
        <f t="shared" si="71"/>
        <v>1575</v>
      </c>
      <c r="M131" s="137">
        <f>L119+L120+L121+L128+L129+L130+L118</f>
        <v>624</v>
      </c>
      <c r="N131" s="46"/>
      <c r="O131" s="46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37">
        <f>M131+M115+M99+M86+M74+M58+M44+M32+M16</f>
        <v>5109</v>
      </c>
      <c r="N132" s="1"/>
      <c r="O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ht="15.75" customHeight="1">
      <c r="A134" s="1"/>
      <c r="B134" s="138" t="s">
        <v>104</v>
      </c>
      <c r="C134" s="139"/>
      <c r="D134" s="139"/>
      <c r="E134" s="139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ht="15.75" customHeight="1">
      <c r="A135" s="1"/>
      <c r="B135" s="140" t="s">
        <v>105</v>
      </c>
      <c r="C135" s="141">
        <f>C16+C20+C32+C44</f>
        <v>956</v>
      </c>
      <c r="D135" s="139"/>
      <c r="E135" s="139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ht="15.75" customHeight="1">
      <c r="A136" s="1"/>
      <c r="B136" s="140" t="s">
        <v>106</v>
      </c>
      <c r="C136" s="141">
        <f>C58+C62+C74+C86</f>
        <v>1076</v>
      </c>
      <c r="D136" s="139"/>
      <c r="E136" s="139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ht="15.75" customHeight="1">
      <c r="A137" s="1"/>
      <c r="B137" s="140" t="s">
        <v>107</v>
      </c>
      <c r="C137" s="141">
        <f>C99+C103+C115+C131</f>
        <v>1326</v>
      </c>
      <c r="D137" s="139"/>
      <c r="E137" s="139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ht="15.75" customHeight="1">
      <c r="A138" s="1"/>
      <c r="B138" s="142" t="s">
        <v>108</v>
      </c>
      <c r="C138" s="143">
        <f>AVERAGE(C135:C137)</f>
        <v>1119.333333</v>
      </c>
      <c r="D138" s="139"/>
      <c r="E138" s="139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ht="15.75" customHeight="1">
      <c r="A139" s="1"/>
      <c r="B139" s="140" t="s">
        <v>109</v>
      </c>
      <c r="C139" s="141">
        <f>L16+L20+L32+L44</f>
        <v>2868</v>
      </c>
      <c r="D139" s="139"/>
      <c r="E139" s="139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ht="15.75" customHeight="1">
      <c r="A140" s="1"/>
      <c r="B140" s="140" t="s">
        <v>110</v>
      </c>
      <c r="C140" s="141">
        <f>L58+L62+L74+L86</f>
        <v>3228</v>
      </c>
      <c r="D140" s="139"/>
      <c r="E140" s="139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ht="15.75" customHeight="1">
      <c r="A141" s="1"/>
      <c r="B141" s="140" t="s">
        <v>111</v>
      </c>
      <c r="C141" s="141">
        <f>L99+L103+L115+L131</f>
        <v>3978</v>
      </c>
      <c r="D141" s="139"/>
      <c r="E141" s="139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ht="15.75" customHeight="1">
      <c r="A142" s="1"/>
      <c r="B142" s="142" t="s">
        <v>112</v>
      </c>
      <c r="C142" s="143">
        <f>AVERAGE(C139:C141)</f>
        <v>3358</v>
      </c>
      <c r="D142" s="139"/>
      <c r="E142" s="139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ht="15.75" customHeight="1">
      <c r="A143" s="1"/>
      <c r="B143" s="140" t="s">
        <v>113</v>
      </c>
      <c r="C143" s="141">
        <f>E16+E20+E32+E44</f>
        <v>2622.98</v>
      </c>
      <c r="D143" s="139"/>
      <c r="E143" s="139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ht="15.75" customHeight="1">
      <c r="A144" s="1"/>
      <c r="B144" s="140" t="s">
        <v>114</v>
      </c>
      <c r="C144" s="141">
        <f>E58+E62+E74+E86</f>
        <v>2732.18</v>
      </c>
      <c r="D144" s="139"/>
      <c r="E144" s="139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ht="15.75" customHeight="1">
      <c r="A145" s="1"/>
      <c r="B145" s="140" t="s">
        <v>115</v>
      </c>
      <c r="C145" s="141">
        <f>E99+E103+E115+E131</f>
        <v>2884.81</v>
      </c>
      <c r="D145" s="139"/>
      <c r="E145" s="139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ht="15.75" customHeight="1">
      <c r="A146" s="1"/>
      <c r="B146" s="142" t="s">
        <v>116</v>
      </c>
      <c r="C146" s="143">
        <f>AVERAGE(C143:C145)</f>
        <v>2746.656667</v>
      </c>
      <c r="D146" s="139"/>
      <c r="E146" s="139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ht="15.75" customHeight="1">
      <c r="A147" s="1"/>
      <c r="B147" s="140" t="s">
        <v>117</v>
      </c>
      <c r="C147" s="141">
        <f>G16+G20+G32+G44</f>
        <v>84.763</v>
      </c>
      <c r="D147" s="139"/>
      <c r="E147" s="139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ht="15.75" customHeight="1">
      <c r="A148" s="1"/>
      <c r="B148" s="140" t="s">
        <v>118</v>
      </c>
      <c r="C148" s="141">
        <f>G58+G62+G74+G86</f>
        <v>95.094</v>
      </c>
      <c r="D148" s="139"/>
      <c r="E148" s="139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ht="15.75" customHeight="1">
      <c r="A149" s="1"/>
      <c r="B149" s="140" t="s">
        <v>119</v>
      </c>
      <c r="C149" s="141">
        <f>G99+G103+G115+G131</f>
        <v>103.857</v>
      </c>
      <c r="D149" s="139"/>
      <c r="E149" s="139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ht="15.75" customHeight="1">
      <c r="A150" s="1"/>
      <c r="B150" s="142" t="s">
        <v>120</v>
      </c>
      <c r="C150" s="143">
        <f>AVERAGE(C147:C149)</f>
        <v>94.57133333</v>
      </c>
      <c r="D150" s="139"/>
      <c r="E150" s="139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ht="15.75" customHeight="1">
      <c r="A151" s="1"/>
      <c r="B151" s="140" t="s">
        <v>121</v>
      </c>
      <c r="C151" s="141">
        <f>I16+I20+I32+I44</f>
        <v>83.888</v>
      </c>
      <c r="D151" s="139"/>
      <c r="E151" s="139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ht="15.75" customHeight="1">
      <c r="A152" s="1"/>
      <c r="B152" s="140" t="s">
        <v>122</v>
      </c>
      <c r="C152" s="141">
        <f>I58+I62+I74+I86</f>
        <v>96.549</v>
      </c>
      <c r="D152" s="139"/>
      <c r="E152" s="139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ht="15.75" customHeight="1">
      <c r="A153" s="1"/>
      <c r="B153" s="140" t="s">
        <v>123</v>
      </c>
      <c r="C153" s="141">
        <f>I99+I103+I115+I131</f>
        <v>110.538</v>
      </c>
      <c r="D153" s="139"/>
      <c r="E153" s="139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ht="15.75" customHeight="1">
      <c r="A154" s="1"/>
      <c r="B154" s="142" t="s">
        <v>124</v>
      </c>
      <c r="C154" s="143">
        <f>AVERAGE(C151:C153)</f>
        <v>96.99166667</v>
      </c>
      <c r="D154" s="139"/>
      <c r="E154" s="139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ht="15.75" customHeight="1">
      <c r="A155" s="1"/>
      <c r="B155" s="140" t="s">
        <v>125</v>
      </c>
      <c r="C155" s="141">
        <f>K16+K20+K32+K44</f>
        <v>376.998</v>
      </c>
      <c r="D155" s="139"/>
      <c r="E155" s="139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ht="15.75" customHeight="1">
      <c r="A156" s="1"/>
      <c r="B156" s="140" t="s">
        <v>126</v>
      </c>
      <c r="C156" s="141">
        <f>K58+K62+K74+K86</f>
        <v>385.477</v>
      </c>
      <c r="D156" s="139"/>
      <c r="E156" s="139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ht="15.75" customHeight="1">
      <c r="A157" s="1"/>
      <c r="B157" s="140" t="s">
        <v>127</v>
      </c>
      <c r="C157" s="141">
        <f>K99+K103+K115+K131</f>
        <v>370.25</v>
      </c>
      <c r="D157" s="139"/>
      <c r="E157" s="139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ht="15.75" customHeight="1">
      <c r="A158" s="1"/>
      <c r="B158" s="142" t="s">
        <v>124</v>
      </c>
      <c r="C158" s="143">
        <f>AVERAGE(C155:C157)</f>
        <v>377.575</v>
      </c>
      <c r="D158" s="139"/>
      <c r="E158" s="139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ht="15.75" customHeight="1">
      <c r="A159" s="1"/>
      <c r="B159" s="140" t="s">
        <v>128</v>
      </c>
      <c r="C159" s="144">
        <f t="shared" ref="C159:C161" si="72">C147/C155*4</f>
        <v>0.8993469461</v>
      </c>
      <c r="D159" s="144">
        <f t="shared" ref="D159:D161" si="73">C151/C155*4</f>
        <v>0.8900630773</v>
      </c>
      <c r="E159" s="145">
        <v>4.0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ht="15.75" customHeight="1">
      <c r="A160" s="1"/>
      <c r="B160" s="140" t="s">
        <v>129</v>
      </c>
      <c r="C160" s="144">
        <f t="shared" si="72"/>
        <v>0.9867670445</v>
      </c>
      <c r="D160" s="144">
        <f t="shared" si="73"/>
        <v>1.001865222</v>
      </c>
      <c r="E160" s="145">
        <v>4.0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ht="15.75" customHeight="1">
      <c r="A161" s="1"/>
      <c r="B161" s="140" t="s">
        <v>130</v>
      </c>
      <c r="C161" s="144">
        <f t="shared" si="72"/>
        <v>1.122020257</v>
      </c>
      <c r="D161" s="144">
        <f t="shared" si="73"/>
        <v>1.194198515</v>
      </c>
      <c r="E161" s="145">
        <v>4.0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ht="15.75" customHeight="1">
      <c r="A162" s="1"/>
      <c r="B162" s="146" t="s">
        <v>131</v>
      </c>
      <c r="C162" s="147">
        <f t="shared" ref="C162:D162" si="74">AVERAGE(C159:C161)</f>
        <v>1.002711416</v>
      </c>
      <c r="D162" s="147">
        <f t="shared" si="74"/>
        <v>1.028708938</v>
      </c>
      <c r="E162" s="148">
        <v>4.0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ht="15.75" customHeight="1">
      <c r="A163" s="1"/>
      <c r="B163" s="140" t="s">
        <v>132</v>
      </c>
      <c r="C163" s="141"/>
      <c r="D163" s="139"/>
      <c r="E163" s="139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ht="15.75" customHeight="1">
      <c r="A164" s="1"/>
      <c r="B164" s="149" t="s">
        <v>133</v>
      </c>
      <c r="C164" s="141"/>
      <c r="D164" s="139"/>
      <c r="E164" s="139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ht="15.75" customHeight="1">
      <c r="A165" s="1"/>
      <c r="B165" s="149" t="s">
        <v>134</v>
      </c>
      <c r="C165" s="141"/>
      <c r="D165" s="139"/>
      <c r="E165" s="139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ht="15.75" customHeight="1">
      <c r="A166" s="1"/>
      <c r="B166" s="149" t="s">
        <v>135</v>
      </c>
      <c r="C166" s="141"/>
      <c r="D166" s="139"/>
      <c r="E166" s="139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ht="15.75" customHeight="1">
      <c r="A167" s="1"/>
      <c r="B167" s="149" t="s">
        <v>136</v>
      </c>
      <c r="C167" s="141"/>
      <c r="D167" s="139"/>
      <c r="E167" s="139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ht="15.75" customHeight="1">
      <c r="A168" s="1"/>
      <c r="B168" s="150" t="s">
        <v>137</v>
      </c>
      <c r="C168" s="143"/>
      <c r="D168" s="139"/>
      <c r="E168" s="139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ht="15.75" customHeight="1">
      <c r="A169" s="1"/>
      <c r="B169" s="150" t="s">
        <v>138</v>
      </c>
      <c r="C169" s="143"/>
      <c r="D169" s="139"/>
      <c r="E169" s="139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mergeCells count="15">
    <mergeCell ref="N49:N57"/>
    <mergeCell ref="N65:N73"/>
    <mergeCell ref="N77:N85"/>
    <mergeCell ref="A88:O88"/>
    <mergeCell ref="A90:A131"/>
    <mergeCell ref="N91:N98"/>
    <mergeCell ref="N106:N114"/>
    <mergeCell ref="N118:N130"/>
    <mergeCell ref="H1:J1"/>
    <mergeCell ref="A6:A44"/>
    <mergeCell ref="N7:N15"/>
    <mergeCell ref="N23:N31"/>
    <mergeCell ref="N35:N43"/>
    <mergeCell ref="A46:O46"/>
    <mergeCell ref="A48:A86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