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елозероваЯА\Desktop\"/>
    </mc:Choice>
  </mc:AlternateContent>
  <bookViews>
    <workbookView xWindow="0" yWindow="0" windowWidth="14175" windowHeight="10350" firstSheet="1" activeTab="2"/>
  </bookViews>
  <sheets>
    <sheet name="скатки" sheetId="2" state="hidden" r:id="rId1"/>
    <sheet name="аптечка" sheetId="9" r:id="rId2"/>
    <sheet name="оказание" sheetId="17" r:id="rId3"/>
    <sheet name="опрос общ.снаряга" sheetId="12" state="hidden" r:id="rId4"/>
    <sheet name="опрос должности" sheetId="13" state="hidden" r:id="rId5"/>
    <sheet name="раскладка 2д" sheetId="14" state="hidden" r:id="rId6"/>
    <sheet name="общ.снаряга 2Д" sheetId="15" state="hidden" r:id="rId7"/>
    <sheet name="опрос пит." sheetId="16" state="hidden" r:id="rId8"/>
  </sheets>
  <calcPr calcId="152511"/>
</workbook>
</file>

<file path=xl/calcChain.xml><?xml version="1.0" encoding="utf-8"?>
<calcChain xmlns="http://schemas.openxmlformats.org/spreadsheetml/2006/main">
  <c r="K42" i="15" l="1"/>
  <c r="C42" i="15"/>
  <c r="C45" i="15" s="1"/>
  <c r="L39" i="15"/>
  <c r="H38" i="15"/>
  <c r="H37" i="15"/>
  <c r="H42" i="15" s="1"/>
  <c r="I36" i="15"/>
  <c r="F34" i="15"/>
  <c r="F33" i="15"/>
  <c r="F32" i="15"/>
  <c r="F31" i="15"/>
  <c r="F30" i="15"/>
  <c r="L27" i="15"/>
  <c r="L26" i="15"/>
  <c r="G25" i="15"/>
  <c r="I24" i="15"/>
  <c r="F23" i="15"/>
  <c r="F22" i="15"/>
  <c r="F21" i="15"/>
  <c r="F20" i="15"/>
  <c r="G19" i="15"/>
  <c r="G18" i="15"/>
  <c r="I17" i="15"/>
  <c r="I42" i="15" s="1"/>
  <c r="I16" i="15"/>
  <c r="F15" i="15"/>
  <c r="G14" i="15"/>
  <c r="L13" i="15"/>
  <c r="G12" i="15"/>
  <c r="L11" i="15"/>
  <c r="L42" i="15" s="1"/>
  <c r="I10" i="15"/>
  <c r="J9" i="15"/>
  <c r="J42" i="15" s="1"/>
  <c r="F8" i="15"/>
  <c r="F7" i="15"/>
  <c r="F6" i="15"/>
  <c r="F5" i="15"/>
  <c r="F42" i="15" s="1"/>
  <c r="G3" i="15"/>
  <c r="G42" i="15" s="1"/>
  <c r="H39" i="14"/>
  <c r="B34" i="14"/>
  <c r="E24" i="14"/>
  <c r="G35" i="14" s="1"/>
  <c r="B23" i="14"/>
  <c r="F13" i="14"/>
  <c r="G17" i="14" s="1"/>
  <c r="B13" i="14"/>
  <c r="B11" i="14"/>
  <c r="B7" i="14"/>
  <c r="C101" i="12"/>
  <c r="B87" i="12"/>
  <c r="B86" i="12"/>
  <c r="H85" i="12"/>
  <c r="F85" i="12"/>
  <c r="B85" i="12"/>
  <c r="D101" i="12" s="1"/>
  <c r="B84" i="12"/>
  <c r="J83" i="12"/>
  <c r="J85" i="12" s="1"/>
  <c r="G82" i="12"/>
  <c r="G81" i="12"/>
  <c r="H80" i="12"/>
  <c r="E78" i="12"/>
  <c r="E77" i="12"/>
  <c r="E76" i="12"/>
  <c r="E75" i="12"/>
  <c r="E74" i="12"/>
  <c r="K71" i="12"/>
  <c r="K70" i="12"/>
  <c r="F69" i="12"/>
  <c r="H68" i="12"/>
  <c r="E67" i="12"/>
  <c r="I66" i="12"/>
  <c r="E65" i="12"/>
  <c r="E64" i="12"/>
  <c r="J63" i="12"/>
  <c r="I62" i="12"/>
  <c r="H60" i="12"/>
  <c r="E59" i="12"/>
  <c r="I58" i="12"/>
  <c r="K57" i="12"/>
  <c r="J56" i="12"/>
  <c r="K55" i="12"/>
  <c r="K85" i="12" s="1"/>
  <c r="H54" i="12"/>
  <c r="I53" i="12"/>
  <c r="I85" i="12" s="1"/>
  <c r="G52" i="12"/>
  <c r="G85" i="12" s="1"/>
  <c r="H51" i="12"/>
  <c r="H50" i="12"/>
  <c r="E49" i="12"/>
  <c r="E85" i="12" s="1"/>
  <c r="F47" i="12"/>
  <c r="H35" i="14" l="1"/>
  <c r="H37" i="14" s="1"/>
  <c r="H38" i="14" s="1"/>
  <c r="H40" i="14" s="1"/>
  <c r="M42" i="15"/>
  <c r="M43" i="15" s="1"/>
  <c r="C46" i="15"/>
  <c r="C49" i="15" s="1"/>
  <c r="L85" i="12"/>
  <c r="L86" i="12" s="1"/>
  <c r="D103" i="12"/>
  <c r="D102" i="12"/>
  <c r="B89" i="12"/>
  <c r="E37" i="14"/>
  <c r="E38" i="14" s="1"/>
  <c r="F37" i="14"/>
  <c r="F38" i="14" s="1"/>
  <c r="B88" i="12"/>
  <c r="E41" i="14" l="1"/>
  <c r="F41" i="14" s="1"/>
  <c r="E43" i="14"/>
  <c r="E45" i="14"/>
  <c r="E42" i="14"/>
  <c r="E44" i="14"/>
  <c r="E40" i="14"/>
  <c r="I92" i="12"/>
  <c r="H92" i="12"/>
  <c r="K92" i="12"/>
  <c r="F92" i="12"/>
  <c r="J86" i="12"/>
  <c r="B91" i="12"/>
  <c r="E86" i="12"/>
  <c r="G86" i="12"/>
  <c r="H43" i="15"/>
  <c r="K43" i="15"/>
  <c r="F43" i="15"/>
  <c r="F86" i="12"/>
  <c r="I86" i="12"/>
  <c r="B90" i="12"/>
  <c r="H86" i="12"/>
  <c r="K86" i="12"/>
  <c r="C47" i="15"/>
  <c r="C48" i="15" s="1"/>
  <c r="E92" i="12"/>
  <c r="D104" i="12"/>
  <c r="G92" i="12"/>
  <c r="J92" i="12"/>
  <c r="L43" i="15" l="1"/>
  <c r="C50" i="15"/>
  <c r="G43" i="15"/>
  <c r="J43" i="15"/>
  <c r="I43" i="15"/>
  <c r="E47" i="14"/>
  <c r="F40" i="14"/>
  <c r="G43" i="14"/>
  <c r="C51" i="15"/>
</calcChain>
</file>

<file path=xl/comments1.xml><?xml version="1.0" encoding="utf-8"?>
<comments xmlns="http://schemas.openxmlformats.org/spreadsheetml/2006/main">
  <authors>
    <author/>
  </authors>
  <commentList>
    <comment ref="C24" authorId="0" shapeId="0">
      <text>
        <r>
          <rPr>
            <sz val="10"/>
            <color rgb="FF000000"/>
            <rFont val="Arial"/>
            <scheme val="minor"/>
          </rPr>
          <t>4л, титан (825 гр оба с крышками: 105гр крышка большого, 85 гр крышка малого, 310гр малый, 360гр большой)
5л титан, овалы, матрешка, костровые</t>
        </r>
      </text>
    </comment>
  </commentList>
</comments>
</file>

<file path=xl/sharedStrings.xml><?xml version="1.0" encoding="utf-8"?>
<sst xmlns="http://schemas.openxmlformats.org/spreadsheetml/2006/main" count="1124" uniqueCount="496">
  <si>
    <t>Яна</t>
  </si>
  <si>
    <t>Летописец</t>
  </si>
  <si>
    <t>ФИО</t>
  </si>
  <si>
    <t>26.02/27.02</t>
  </si>
  <si>
    <t>6.03/7.03/8.03</t>
  </si>
  <si>
    <t>12.03/13.03</t>
  </si>
  <si>
    <t>19.03/20.03</t>
  </si>
  <si>
    <t>26.03-27.03</t>
  </si>
  <si>
    <t>9-10.04
контрольная скатка</t>
  </si>
  <si>
    <t>16-17.04</t>
  </si>
  <si>
    <t>23-24.04 подготовка к отъезду</t>
  </si>
  <si>
    <t>Белозерова Яна</t>
  </si>
  <si>
    <t>могу в любой</t>
  </si>
  <si>
    <t>могу 6 и 8 предварит.</t>
  </si>
  <si>
    <t>могу 2д</t>
  </si>
  <si>
    <t>Вастаев Александр</t>
  </si>
  <si>
    <t>скорей Вск</t>
  </si>
  <si>
    <t>скорей 6-7.03</t>
  </si>
  <si>
    <t>лучше 13</t>
  </si>
  <si>
    <t>ориентируюсь на 19</t>
  </si>
  <si>
    <t>пока любой</t>
  </si>
  <si>
    <t xml:space="preserve">3-го легче </t>
  </si>
  <si>
    <t>9-е число попало под угрозу((</t>
  </si>
  <si>
    <t>Глазкова Вероника</t>
  </si>
  <si>
    <t>не могу</t>
  </si>
  <si>
    <t>могу 7 и 8</t>
  </si>
  <si>
    <t>19 не могу - золотой маршрут</t>
  </si>
  <si>
    <t>или</t>
  </si>
  <si>
    <t>Зубков Павел</t>
  </si>
  <si>
    <t>Притыко Павел</t>
  </si>
  <si>
    <t>могу 13</t>
  </si>
  <si>
    <t>желательно вс</t>
  </si>
  <si>
    <t>Чесалова Анастасия</t>
  </si>
  <si>
    <t>всегда желательно Вс</t>
  </si>
  <si>
    <t>Щепилов Алексей</t>
  </si>
  <si>
    <t>не могу в сб. В вс могу</t>
  </si>
  <si>
    <t>могу</t>
  </si>
  <si>
    <t>не знаю пока</t>
  </si>
  <si>
    <t>Открытые вопросы</t>
  </si>
  <si>
    <t>Снаряжение</t>
  </si>
  <si>
    <t>Вес, гр.</t>
  </si>
  <si>
    <t>Владелец</t>
  </si>
  <si>
    <t>Отъезд</t>
  </si>
  <si>
    <t>Белозерова Я.</t>
  </si>
  <si>
    <t>Вастаев А.</t>
  </si>
  <si>
    <t>Глазкова В.</t>
  </si>
  <si>
    <t>Зубков П.</t>
  </si>
  <si>
    <t>Притыко П.</t>
  </si>
  <si>
    <t>Чесалова А.</t>
  </si>
  <si>
    <t>Щепилов А.</t>
  </si>
  <si>
    <t>"Однушка" (Вастаев А.)</t>
  </si>
  <si>
    <t>"Четверка" (Зубков П., Белозерова Я., Глазкова В., Щепилов А.)</t>
  </si>
  <si>
    <t>внутрянка</t>
  </si>
  <si>
    <t>дуги</t>
  </si>
  <si>
    <t>тент</t>
  </si>
  <si>
    <t>"Двушка" (Притыко П., Чесалова А.)</t>
  </si>
  <si>
    <t>Притыко П</t>
  </si>
  <si>
    <t>Пила 1, Следопыт, складная</t>
  </si>
  <si>
    <t>Пила 2, Bacho laplander, складная</t>
  </si>
  <si>
    <t>Мультитопливная горелка 1 + бутылка</t>
  </si>
  <si>
    <t>Мультитопливная горелка 2  + бутылка</t>
  </si>
  <si>
    <t>Экраны (2)</t>
  </si>
  <si>
    <t>Резервная горелка 2</t>
  </si>
  <si>
    <t>Газ для резервных горелок (2х450)</t>
  </si>
  <si>
    <t>Фильтры для воды + батарейки</t>
  </si>
  <si>
    <t>Бурдюк для воды</t>
  </si>
  <si>
    <t>Топливный набор</t>
  </si>
  <si>
    <t>Аптечка групповая</t>
  </si>
  <si>
    <t>Ремнабор групповой</t>
  </si>
  <si>
    <t>Велосцепка 3,5 м</t>
  </si>
  <si>
    <t>Навигатор штурмана</t>
  </si>
  <si>
    <t>Аккумуляторы</t>
  </si>
  <si>
    <t>Фотоаппарат тех. фотографа 1 (телефон)</t>
  </si>
  <si>
    <t>Фотоаппарат тех. фотографа 2</t>
  </si>
  <si>
    <t>Аккумулятор</t>
  </si>
  <si>
    <t>Камера SJCam 4K + крепления</t>
  </si>
  <si>
    <t>Тент 3х4</t>
  </si>
  <si>
    <t>Бензин (842*4)</t>
  </si>
  <si>
    <t>на вокзале всем</t>
  </si>
  <si>
    <t>F</t>
  </si>
  <si>
    <t xml:space="preserve">M </t>
  </si>
  <si>
    <t>норма M</t>
  </si>
  <si>
    <t>норма F</t>
  </si>
  <si>
    <t>F/M proc</t>
  </si>
  <si>
    <t>норма-факт</t>
  </si>
  <si>
    <t>"+ нехватка, - избыток"</t>
  </si>
  <si>
    <t>хлеб</t>
  </si>
  <si>
    <t>Гречка</t>
  </si>
  <si>
    <t>1 шт</t>
  </si>
  <si>
    <t>Настя</t>
  </si>
  <si>
    <t>Ячневая крупа</t>
  </si>
  <si>
    <t>Ника</t>
  </si>
  <si>
    <t>Наименование</t>
  </si>
  <si>
    <t>Обязательно</t>
  </si>
  <si>
    <t>-</t>
  </si>
  <si>
    <t>да</t>
  </si>
  <si>
    <t>нет</t>
  </si>
  <si>
    <t>Пояснение</t>
  </si>
  <si>
    <t>Бинт стерильный 7 м х 14 см</t>
  </si>
  <si>
    <t>5 шт</t>
  </si>
  <si>
    <t>Остановка кровотечение, повязки</t>
  </si>
  <si>
    <t>есть</t>
  </si>
  <si>
    <t>Салфетки марлевые стерильные 45х29 см</t>
  </si>
  <si>
    <t>2 шт</t>
  </si>
  <si>
    <t>Остановка кровотечения, повязки</t>
  </si>
  <si>
    <t>Стерильные салфетки 16х14</t>
  </si>
  <si>
    <t>Зеленка</t>
  </si>
  <si>
    <t>Обработка ран / в пластике с аппликатором</t>
  </si>
  <si>
    <t>Йод</t>
  </si>
  <si>
    <t>Бетадин</t>
  </si>
  <si>
    <t>Хлоргексидин 0,2% водный раствор</t>
  </si>
  <si>
    <t>Обработка ран</t>
  </si>
  <si>
    <t>100 мл</t>
  </si>
  <si>
    <t>Гидропирит</t>
  </si>
  <si>
    <t xml:space="preserve">Антисептик, обработка ран. Для получения раствора (с целью промывания ран), соответствующего приблизительно 1% раствору перекиси водорода, 2 таблетки растворяют в 100 мл кипяченой воды.  Для полоскания полости рта и горла 1 таблетку растворяют в стакане воды (соответствует 0,25% раствору перекиси водорода). </t>
  </si>
  <si>
    <t>Пластырь в пластинках водостойкий (набор)</t>
  </si>
  <si>
    <t>При ранках, царапинах, небольших порезах</t>
  </si>
  <si>
    <t>Активтекс салфетки</t>
  </si>
  <si>
    <t>Антисептические антибактериальные обезболивающие салфетки. Работают во ВЛАЖНОМ состоянии.</t>
  </si>
  <si>
    <t>Губка гемостатическая коллагеновая</t>
  </si>
  <si>
    <t>Закладка в глубокие раны</t>
  </si>
  <si>
    <t xml:space="preserve">Пинцет от клещей </t>
  </si>
  <si>
    <t>Бинт эластичный 3 м х 10 см</t>
  </si>
  <si>
    <t>Фиксация суставов при повреждениях</t>
  </si>
  <si>
    <t>Левомеколь</t>
  </si>
  <si>
    <t>Противомикробное заживляющее средство</t>
  </si>
  <si>
    <t>Боро Плюс</t>
  </si>
  <si>
    <t>1 шт 30 гр</t>
  </si>
  <si>
    <t>При поверхностных повреждениях, трещинах, сухости кожи</t>
  </si>
  <si>
    <t xml:space="preserve">Пластырь рулонный </t>
  </si>
  <si>
    <t>При ранах, для фиксации</t>
  </si>
  <si>
    <t>Бинт фиксирующий эласт. нестерильный</t>
  </si>
  <si>
    <t>Ватные диски\палочки</t>
  </si>
  <si>
    <t>15/25 шт</t>
  </si>
  <si>
    <t>Для обработки ран</t>
  </si>
  <si>
    <t>Термометр контактный</t>
  </si>
  <si>
    <t>Ножницы маникюрные</t>
  </si>
  <si>
    <t>складные</t>
  </si>
  <si>
    <t>Булавки</t>
  </si>
  <si>
    <t>Ожоги</t>
  </si>
  <si>
    <t>Солкосерил</t>
  </si>
  <si>
    <t>20 гр</t>
  </si>
  <si>
    <t>Незначительные повреждения (ссадины, царапины, порезы);
ожоги 1 и 2 степени (солнечные ожоги, термические ожоги);
отморожения - трудно заживающие раны.</t>
  </si>
  <si>
    <t>Апологель, 20 мл</t>
  </si>
  <si>
    <t>15 мл</t>
  </si>
  <si>
    <t>Лечение поверхностных повреждений кожи, ожоги.</t>
  </si>
  <si>
    <t>Обезболивание</t>
  </si>
  <si>
    <t>Кетонал</t>
  </si>
  <si>
    <t>10 таб</t>
  </si>
  <si>
    <t xml:space="preserve">Выраженный болевой синдром. </t>
  </si>
  <si>
    <t>Ибупрофен, 400 мг (таблетки)</t>
  </si>
  <si>
    <t>20 таб</t>
  </si>
  <si>
    <t>Противовоспалительное, анальгизурующее, жаропонижающее. 1 таблетка по требованию, максимум 2,4 гр в день (6 таб)</t>
  </si>
  <si>
    <t>Цитрамон</t>
  </si>
  <si>
    <t>Во время или после еды по 1 таблетке каждые 4 часа, при болевом синдроме - 1-2 таблетке; средняя суточная доза - 3-4 таблетки, максимальная суточная доза - 8 таблеток Не принимать более 5 дней в качестве анальгезирующего средства и более 3 дней - в качестве жаропонижающего средства (без назначения и наблюдения врача). Активные вещества: ацетилсалициловой кислоты 240 мг, парацетамола 180 мг, кофеина 30 мг. Показания: Болевой синдром слабой и умеренной выраженности (головная боль; мигрень; зубная боль; невралгия; миалгия), лихорадочный синдром (при ОРЗ; при гриппе). Противопоказания: ..., желудочно-кишечное кровотечение; повышенная возбудимость, нарушения сна.</t>
  </si>
  <si>
    <t>Мази</t>
  </si>
  <si>
    <t>долобене</t>
  </si>
  <si>
    <t>WarmEx (Разогревающий стик)</t>
  </si>
  <si>
    <t>30 гр</t>
  </si>
  <si>
    <t>1шт</t>
  </si>
  <si>
    <t xml:space="preserve">
</t>
  </si>
  <si>
    <t>Клей БФ-6</t>
  </si>
  <si>
    <t>Фурациллин</t>
  </si>
  <si>
    <t xml:space="preserve">
9 таб</t>
  </si>
  <si>
    <t>1 таблетка на 100 мл воды. Показания: Наружно: гнойные раны, пролежни, ожоги II-III ст., мелкие повреждения кожи (в т.ч. сса­дины, царапины, трещины, порезы). Местно: острый тонзиллит, стоматит, гингивит. Противопоказания: аллергодерматозы, кровотечение.</t>
  </si>
  <si>
    <t>1 шт 30 мл</t>
  </si>
  <si>
    <t>Ангидак</t>
  </si>
  <si>
    <t>Флемоксин солютаб</t>
  </si>
  <si>
    <t>8 таб</t>
  </si>
  <si>
    <t>Антибиотик.</t>
  </si>
  <si>
    <t>Банеоцин</t>
  </si>
  <si>
    <t>Порошковый антисептик. Раны, ожоги, порезы. Присыпать рану порошком.</t>
  </si>
  <si>
    <t>Шалфей при боли в горле</t>
  </si>
  <si>
    <t>15 таб</t>
  </si>
  <si>
    <t>1 табл 3-4 раза, после еды. Не есть, не пить после приема 1-2 часа</t>
  </si>
  <si>
    <t>Устранение симптомов простуды и гриппа. Развести в 200 мл. воды. Принимать по 1 пакетику через каждые 4-6 часов, но не более 4 пакетиков в течение 24 часов. Не принимать препарат чаще, чем через 4 часа.</t>
  </si>
  <si>
    <t>Бромгексин</t>
  </si>
  <si>
    <t>14 таб</t>
  </si>
  <si>
    <t>При кашле, брохите, для отхождения мокроты. 1-2 табл 3 раза в день</t>
  </si>
  <si>
    <t>1 фл.</t>
  </si>
  <si>
    <t>Уменьшение отека слизистой. 1 пшик в каждую ноздрю\3 раза в день</t>
  </si>
  <si>
    <t>Bilitong</t>
  </si>
  <si>
    <t>Аспирин-С (шипучий)</t>
  </si>
  <si>
    <t>Простуда. 1-2 табл каждые 4 часа (мах доза в день 6 табл)</t>
  </si>
  <si>
    <t>Парацетомол 500 мг</t>
  </si>
  <si>
    <t>Жаропонижающее болеутоляющее. 3-4 табл\день</t>
  </si>
  <si>
    <t>Ацикловир мазь 1г.</t>
  </si>
  <si>
    <t>В первый день появления простуды на губах каждые 4 часа.</t>
  </si>
  <si>
    <t>Тавегил</t>
  </si>
  <si>
    <t>6 таб</t>
  </si>
  <si>
    <t>Все виды аллергии. 1 табл\день</t>
  </si>
  <si>
    <t>30гр</t>
  </si>
  <si>
    <t>Кожный зуд различного происхождения</t>
  </si>
  <si>
    <t>Супрастин</t>
  </si>
  <si>
    <t>1-2 таблетки. Максимальная суточная доза - 2 мг/кг массы тела. по 1 табл. 3–4 раза в день (75–100 мг/сут). Показания: аллергические заболевания (в т.ч. крапивница, сывороточная болезнь, поллиноз, или сенная лихорадка, ринит, конъюнктивит); анафилактический шок и ангионевротический отек; кожные заболевания (в т.ч. контактный дерматит, острая и хроническая экзема, нейродермит, токсикодермии); профилактика и лечение аллергических и пседоаллергических реакций на прием ЛС и диагностических препаратов; зуд и укусы насекомых; ОРВИ.</t>
  </si>
  <si>
    <t>Проблемы с ЖКТ</t>
  </si>
  <si>
    <t>Кишечная инфекция: понос, рвота. По 200 мг 4 р\день. Исключить алкоголь</t>
  </si>
  <si>
    <t>Мезим</t>
  </si>
  <si>
    <t>4 таб</t>
  </si>
  <si>
    <t>Для улучшения переваривания пищи. 1-4 табл при каждом приеме пищи; не разжевывая, во время или сразу после еды, запивая большим количеством жидкости. Мах--21 табл в сут</t>
  </si>
  <si>
    <t>Симптоматическое лечение острой и хронической диареи различного генеза. Взрослым при острой и хронической диарее первоначально назначают 2 капсулы (0.004 г), затем по 1 капсуле (0.002 г) после каждого акта дефекации в случае жидкого стула.</t>
  </si>
  <si>
    <t>Энтеро Quinol</t>
  </si>
  <si>
    <t>Фильтрум-СТИ</t>
  </si>
  <si>
    <t>30 таб</t>
  </si>
  <si>
    <t>Отравление/киш.инфекция: понос, рвота. 2-3 таб 4 р/день</t>
  </si>
  <si>
    <t>Сенаде таб</t>
  </si>
  <si>
    <t>18 таб</t>
  </si>
  <si>
    <t>Слабительное средство растительного происхождения. Препарат назначают внутрь, как правило, 1 раз/сут вечером перед сном, запивая водой или каким-либо напитком. Взрослым и детям старше 12 лет - по 1 таб. 1 раз/сут. При отсутствии эффекта дозу можно увеличить до 2-3 таб.</t>
  </si>
  <si>
    <t>Смекта</t>
  </si>
  <si>
    <t>12 пак</t>
  </si>
  <si>
    <t>При поносе, вздутии, изжоги. Обволакивающее</t>
  </si>
  <si>
    <t>Сердечно-сосудистые средства</t>
  </si>
  <si>
    <t>Нитроглицерин 0,5 мг (капсулы подъязычные)</t>
  </si>
  <si>
    <t>1 капсула под язык при сильных болях за грудиной сжимающего характера</t>
  </si>
  <si>
    <t>Валидол</t>
  </si>
  <si>
    <t>Боли в области сердца, тошнота при укачивании и на высоте</t>
  </si>
  <si>
    <t>Индивидуальная аптечка</t>
  </si>
  <si>
    <t>Гигиеническая помада</t>
  </si>
  <si>
    <t>От обветривания, 1 шт</t>
  </si>
  <si>
    <t>Пластырь в пластинках (лучше водостойкий)</t>
  </si>
  <si>
    <t>20 шт</t>
  </si>
  <si>
    <t>Пластырь рулонный (широкий)</t>
  </si>
  <si>
    <t xml:space="preserve">Для повязок </t>
  </si>
  <si>
    <t>Салфетки марлевые стерильные 14х16 см</t>
  </si>
  <si>
    <t>Для обработки ран, для повязок</t>
  </si>
  <si>
    <t>Хлоргексидин / мирамистин</t>
  </si>
  <si>
    <t>50 - 100 мл</t>
  </si>
  <si>
    <t xml:space="preserve">Личные препараты </t>
  </si>
  <si>
    <t>в т.ч. эластичный бинт, при необходимости</t>
  </si>
  <si>
    <t>крем солцезащитный 50 SPF</t>
  </si>
  <si>
    <t>репеллент от клещей</t>
  </si>
  <si>
    <t>1 шт.</t>
  </si>
  <si>
    <t>крем для попы</t>
  </si>
  <si>
    <t>если есть необходимость</t>
  </si>
  <si>
    <t>фильтрум-сти</t>
  </si>
  <si>
    <t>10 таб.</t>
  </si>
  <si>
    <t>Вторая мультитопливная горелка</t>
  </si>
  <si>
    <t>Запасные покрышки</t>
  </si>
  <si>
    <t>Примечание</t>
  </si>
  <si>
    <t xml:space="preserve">палатка №1 </t>
  </si>
  <si>
    <r>
      <rPr>
        <sz val="10"/>
        <color theme="1"/>
        <rFont val="Arial"/>
      </rPr>
      <t xml:space="preserve"> (фирма, кол-во мест, размеры дна, вес тента, вес внутряхи, вес дуг, вес кольев, наличие юбки/сезонность) </t>
    </r>
    <r>
      <rPr>
        <b/>
        <sz val="10"/>
        <color theme="1"/>
        <rFont val="Arial"/>
      </rPr>
      <t>Для начала хотя бы общий вес палатки</t>
    </r>
  </si>
  <si>
    <t>легкая 2х, надо потрошить</t>
  </si>
  <si>
    <t>1х, вес ~1.100</t>
  </si>
  <si>
    <t>Хартрум 2-хместная летняя 2.2кг</t>
  </si>
  <si>
    <t>2х Vaude Campo Compact - 2,6 кг (общий вес)</t>
  </si>
  <si>
    <t>2x, 2,1 кг, летняя</t>
  </si>
  <si>
    <t>MSR Hubba HP одноместная, вес 1.3 кг полный</t>
  </si>
  <si>
    <t xml:space="preserve">Колья, принт, чехол </t>
  </si>
  <si>
    <t>палатка №2
(Для тех, у кого несколько палаток)</t>
  </si>
  <si>
    <r>
      <rPr>
        <sz val="10"/>
        <color theme="1"/>
        <rFont val="Arial"/>
      </rPr>
      <t xml:space="preserve"> (фирма, кол-во мест, размеры дна, вес тента, вес внутряхи, вес дуг, вес кольев, наличие юбки/сезонность)) </t>
    </r>
    <r>
      <rPr>
        <b/>
        <sz val="10"/>
        <color theme="1"/>
        <rFont val="Arial"/>
      </rPr>
      <t>Хотя бы общий вес палатки</t>
    </r>
  </si>
  <si>
    <t>Blackdeer 
Archeos 3P 
3-х местная
3000г
(вмещает 4х)</t>
  </si>
  <si>
    <t>4x, вес ~3.900</t>
  </si>
  <si>
    <t>1х Vaude Bivi 1P - 0,9 кг (общий вес)</t>
  </si>
  <si>
    <t>MSR Hubba hubba NX двухместная  (последняя модификация), вес 1.7 кг полный</t>
  </si>
  <si>
    <t>надо вешать</t>
  </si>
  <si>
    <t>пила (лучковая, двуручка,складная, ножовка, иное)</t>
  </si>
  <si>
    <t>описание, вес
Для 2Д пригодится</t>
  </si>
  <si>
    <t>не помню</t>
  </si>
  <si>
    <t>Следопыт 202 гр (складная)</t>
  </si>
  <si>
    <t>Bacho laplander складная компактная 190 гр.</t>
  </si>
  <si>
    <t>костровой тросик</t>
  </si>
  <si>
    <t>Или таганок, или рогули. Для 2Д пригодится</t>
  </si>
  <si>
    <t>330 г</t>
  </si>
  <si>
    <t xml:space="preserve">горелка 1 </t>
  </si>
  <si>
    <t>мультик/не мультик, фирма/модель, вес, есть ли к горелке ремнабор</t>
  </si>
  <si>
    <t>мелкая газ следопыт, грамм 30</t>
  </si>
  <si>
    <t>кучка газовых</t>
  </si>
  <si>
    <t>накручивающаяся на баллон</t>
  </si>
  <si>
    <t>Джет газ 1,8л</t>
  </si>
  <si>
    <t>jetboil micromo c банкой 0,8 л,370 гр, и 1.8 л на выбор 495 гр. Только газ, очень экономно!</t>
  </si>
  <si>
    <t>горелка 2</t>
  </si>
  <si>
    <t>мультика нет</t>
  </si>
  <si>
    <t>Мультитопливная горелка (ремкомплект, пробка) 375гр + экран 74 гр+балон для топлива 261гр</t>
  </si>
  <si>
    <t>BRS 51 шланговая 182 гр. только газ, расход 140 гр/ч (по паспорту)</t>
  </si>
  <si>
    <t>бенз. баллон</t>
  </si>
  <si>
    <t>вес, литраж</t>
  </si>
  <si>
    <t>экран для горелки</t>
  </si>
  <si>
    <t>размер, вес</t>
  </si>
  <si>
    <t>13 см - 125 г (в чехле)
14 см - 75 г (титановая фольга)</t>
  </si>
  <si>
    <t>Газ баллоны (новый/вскрытый, форма, фирма, литраж, вес)</t>
  </si>
  <si>
    <t>на всякий</t>
  </si>
  <si>
    <t>немного</t>
  </si>
  <si>
    <t>1х 450гр, начатый</t>
  </si>
  <si>
    <t>есть 100 гр, несколько, также 230 резьбовые пару штук. Если есть пустые могу заправить</t>
  </si>
  <si>
    <t>фильтр для воды</t>
  </si>
  <si>
    <t xml:space="preserve">карбон - 90 г,  УФ - 160 г (с зап.батар.)
</t>
  </si>
  <si>
    <t>кан #1
(+-4.5л на 8 ртов)</t>
  </si>
  <si>
    <t>литраж, материал, вес, форма, наличие крышек, матрешка/не матрешка, для костра/не для костра</t>
  </si>
  <si>
    <t>360+105, 5л</t>
  </si>
  <si>
    <t>нержавейка</t>
  </si>
  <si>
    <t>3л, цилиндр</t>
  </si>
  <si>
    <t>кан #2 
(+-4.5л на 8 ртов)</t>
  </si>
  <si>
    <t>310+85, 4л</t>
  </si>
  <si>
    <t xml:space="preserve">кухня </t>
  </si>
  <si>
    <r>
      <rPr>
        <sz val="10"/>
        <color rgb="FF000000"/>
        <rFont val="Arial"/>
      </rPr>
      <t>(</t>
    </r>
    <r>
      <rPr>
        <sz val="10"/>
        <color rgb="FF000000"/>
        <rFont val="Arial"/>
      </rPr>
      <t>нож кухонный, разделочная доска, половник</t>
    </r>
    <r>
      <rPr>
        <sz val="10"/>
        <color rgb="FF000000"/>
        <rFont val="Arial"/>
      </rPr>
      <t>, средство для мытья посуды,</t>
    </r>
    <r>
      <rPr>
        <sz val="10"/>
        <color rgb="FF000000"/>
        <rFont val="Arial"/>
      </rPr>
      <t>ершик/шуршик/</t>
    </r>
    <r>
      <rPr>
        <sz val="10"/>
        <color rgb="FF000000"/>
        <rFont val="Arial"/>
      </rPr>
      <t>губка,</t>
    </r>
    <r>
      <rPr>
        <sz val="10"/>
        <color rgb="FF000000"/>
        <rFont val="Arial"/>
      </rPr>
      <t>скатерть</t>
    </r>
    <r>
      <rPr>
        <sz val="10"/>
        <color rgb="FF000000"/>
        <rFont val="Arial"/>
      </rPr>
      <t>,варежка костровая/прихватка,пакеты мусорные,спички/зажигалка,пачка влажных салфеток/антисептик дежурным, скотч для продуктов)</t>
    </r>
  </si>
  <si>
    <t>есть, взвешу</t>
  </si>
  <si>
    <t>есть все, 800г</t>
  </si>
  <si>
    <t>могу собрать есть легкие доски, половник, рукавичка, нож</t>
  </si>
  <si>
    <t>есть ультралайт доска 36 гр.  и половник мср 30 гр.</t>
  </si>
  <si>
    <t>швейнабор/хознабор</t>
  </si>
  <si>
    <t>у кого что</t>
  </si>
  <si>
    <t>могу собрать</t>
  </si>
  <si>
    <t>в личку иголка и нитки</t>
  </si>
  <si>
    <t>аптечка групповая</t>
  </si>
  <si>
    <t>будет отдельная вкладка</t>
  </si>
  <si>
    <t>предварительно - 2,000</t>
  </si>
  <si>
    <t>рем набор механика групповой</t>
  </si>
  <si>
    <t>навигатор+аккумы штурману</t>
  </si>
  <si>
    <t>фирма/модель/питание/вес/крепежка на вел</t>
  </si>
  <si>
    <t>garmin oregon 700</t>
  </si>
  <si>
    <t>GARMIN Edge 800 (аккум. встроенный) - 0,145</t>
  </si>
  <si>
    <t>GARMIN Edge Touring (аккум. встроенный) 140г</t>
  </si>
  <si>
    <t>есть, гармин орегон 600</t>
  </si>
  <si>
    <t xml:space="preserve">garmin oregon 700 208 гр. аккумы 4 шт </t>
  </si>
  <si>
    <t>навигатор+аккумы руковода</t>
  </si>
  <si>
    <t>garmin etrex 30, 160гр вес прибора с двумя аккумуляторами внутри (+еще есть 10 аккумов)</t>
  </si>
  <si>
    <t>вело тросик с замком</t>
  </si>
  <si>
    <t>длина, вес</t>
  </si>
  <si>
    <t>короткий</t>
  </si>
  <si>
    <t>3,5 м, 233 гр</t>
  </si>
  <si>
    <t>короткий велозамок</t>
  </si>
  <si>
    <t>есть самоделка нержавейка Ф4 мм, длина 2 м. 200 гр. с замком</t>
  </si>
  <si>
    <t>набор руковода</t>
  </si>
  <si>
    <t>(распечатки карт, компас, маршрутка, распечатки по должностям, турклубный флаг, список группы с экстренными номерами, телефон с положилельным балансом, банка и шнур)</t>
  </si>
  <si>
    <t>ближе к делу вес появится</t>
  </si>
  <si>
    <r>
      <rPr>
        <sz val="11"/>
        <color rgb="FF212121"/>
        <rFont val="Arial"/>
      </rPr>
      <t xml:space="preserve">фотоаппарат технического фотографа </t>
    </r>
    <r>
      <rPr>
        <i/>
        <sz val="11"/>
        <color rgb="FF212121"/>
        <rFont val="Arial"/>
      </rPr>
      <t>("готов доверить тех.фотографу", "готов быть тех.фотографом, потащу сам"?????)</t>
    </r>
  </si>
  <si>
    <t>фирма, модель, вес, наличие доп.аккумов/работа от каких батареек</t>
  </si>
  <si>
    <t>телефон+банка 10т</t>
  </si>
  <si>
    <t>2 полудохлых мыльницы</t>
  </si>
  <si>
    <t>телефон только</t>
  </si>
  <si>
    <t>фотоаппарат художественного фотографа</t>
  </si>
  <si>
    <t xml:space="preserve">canon 450d (с аккумом внутри 580 гр)+объектив ширик (345гр)+аккумы 4 шт (185 гр) </t>
  </si>
  <si>
    <t>видеокамера</t>
  </si>
  <si>
    <t>фирма, модель, вес, наличие доп.аккумов, крепления какие</t>
  </si>
  <si>
    <t>гопра 3, батарея одна родная+2 запаных, есть разные крепления, надо все это взвешивать</t>
  </si>
  <si>
    <t>SJCam 4K, 2 батареи, много креплений</t>
  </si>
  <si>
    <t>диктофон для хронометриста(?) + батарейки для диктофона</t>
  </si>
  <si>
    <t>промокаемый</t>
  </si>
  <si>
    <t>Пишу на телефон в османд</t>
  </si>
  <si>
    <t>есть, не переносится запись на компютер</t>
  </si>
  <si>
    <t>банка+шнуры</t>
  </si>
  <si>
    <t>емкость, вес, в личку/в общак, долго ли держит/на сколько зарядов хватает</t>
  </si>
  <si>
    <t>есть на 10000: 275гр (банка и шнурок#1),  300гр (банка и шнурок#2)</t>
  </si>
  <si>
    <t>2х20000 по 370г</t>
  </si>
  <si>
    <t>2х20000 мАч 2х500 гр</t>
  </si>
  <si>
    <t>16000 и 20000</t>
  </si>
  <si>
    <t xml:space="preserve">есть 10000 и 13000 мач.  Провода тип с и айфон. В личку. </t>
  </si>
  <si>
    <t>Безмен завхозу</t>
  </si>
  <si>
    <t>беру, грамм 40</t>
  </si>
  <si>
    <t>грамм 40</t>
  </si>
  <si>
    <t xml:space="preserve"> 40 гр, до 25 кг</t>
  </si>
  <si>
    <t>3х3 тяжелый</t>
  </si>
  <si>
    <t xml:space="preserve">3х4 метра силиконка 15 D ультралайт, новый надо тестить 670 гр. </t>
  </si>
  <si>
    <t>покрышка  26"</t>
  </si>
  <si>
    <t>фирма, модель, вес, фолдинг/нет</t>
  </si>
  <si>
    <t>много</t>
  </si>
  <si>
    <t>покрышка  29"</t>
  </si>
  <si>
    <t>есть 1 шт. KENDA  HONEY BADGER XC Кевлар 29x2.05 (0,5кг)</t>
  </si>
  <si>
    <t>покрышка  27,5"</t>
  </si>
  <si>
    <t>Палатки</t>
  </si>
  <si>
    <t>Резервная горелка 1</t>
  </si>
  <si>
    <t>Кан 5л с крышкой</t>
  </si>
  <si>
    <t>Кан 4л без крышки</t>
  </si>
  <si>
    <t>Кухня</t>
  </si>
  <si>
    <t>Безмен</t>
  </si>
  <si>
    <t>???</t>
  </si>
  <si>
    <t>Навигатор руковода</t>
  </si>
  <si>
    <t>Набор руковода</t>
  </si>
  <si>
    <t>Крюкова Татьяна</t>
  </si>
  <si>
    <t>Осипов Алексей</t>
  </si>
  <si>
    <t>Осипова Елена</t>
  </si>
  <si>
    <t>Завхоз</t>
  </si>
  <si>
    <t>Хочу:)</t>
  </si>
  <si>
    <t>Не хочу:(</t>
  </si>
  <si>
    <t>Могу:|</t>
  </si>
  <si>
    <t>Завснар</t>
  </si>
  <si>
    <t>Механик</t>
  </si>
  <si>
    <t>Медик</t>
  </si>
  <si>
    <t>Хронометрист</t>
  </si>
  <si>
    <t>Штурман</t>
  </si>
  <si>
    <t>Логист</t>
  </si>
  <si>
    <t>Культорг</t>
  </si>
  <si>
    <t>Фотограф 
технический</t>
  </si>
  <si>
    <t>Фотограф 
художественный</t>
  </si>
  <si>
    <t>Видеооператор</t>
  </si>
  <si>
    <t>Примусолог</t>
  </si>
  <si>
    <t>Метеоролог</t>
  </si>
  <si>
    <t>Эколог</t>
  </si>
  <si>
    <t>Казначей</t>
  </si>
  <si>
    <t>Фотограф тех.</t>
  </si>
  <si>
    <t>треки</t>
  </si>
  <si>
    <t>https://nakarte.me/#m=11/56.22694/37.50183&amp;l=S&amp;q=%D0%9C%D0%B0%D0%B3%D0%B0%D0%B7%D0%B8%D0%BD&amp;nktl=aFJblhfqBbSrJ5KSDzmkrg</t>
  </si>
  <si>
    <t xml:space="preserve">элька до Подсолнечной </t>
  </si>
  <si>
    <t>https://www.tutu.ru/view.php?np=c5c2ad25ae&amp;date=09.04.2022</t>
  </si>
  <si>
    <t>Продукт</t>
  </si>
  <si>
    <t>Вес, гр</t>
  </si>
  <si>
    <t>Кто покупает на выход</t>
  </si>
  <si>
    <t>Обед холодный</t>
  </si>
  <si>
    <t>сыр</t>
  </si>
  <si>
    <t>пачку 200гр (если есть возможность, то сделать будерброды дома заранее с вечера, пожалуйста, или хотя бы сыр порезать)</t>
  </si>
  <si>
    <t>печенья</t>
  </si>
  <si>
    <t>по 1-2 печенья на рот (в зависимости от размера печенья), типа двух узких пачек Юбилейного</t>
  </si>
  <si>
    <t>хлеб черный</t>
  </si>
  <si>
    <t>два кирпича черного (на 4 приема на 7 ртов), можно в нарезке по куску на рот, можно половинки</t>
  </si>
  <si>
    <t>Чай черный</t>
  </si>
  <si>
    <t>в термосах личный</t>
  </si>
  <si>
    <t>Ужин</t>
  </si>
  <si>
    <t>взять пачку фабричную на 0.8, лишнее отсыпать дома</t>
  </si>
  <si>
    <t xml:space="preserve">Настя </t>
  </si>
  <si>
    <t>Тушенка</t>
  </si>
  <si>
    <t>банка 380гр</t>
  </si>
  <si>
    <t>Колбаса</t>
  </si>
  <si>
    <t>любая колбаса на свой вкус, можно в нарезке (на 4 едока на два приема, на прием по ~160гр)</t>
  </si>
  <si>
    <t>учтен выше</t>
  </si>
  <si>
    <t>Печенье в ассортименте</t>
  </si>
  <si>
    <t>крекеры ржаные</t>
  </si>
  <si>
    <t>Вода</t>
  </si>
  <si>
    <t>Овощи</t>
  </si>
  <si>
    <t>Соль</t>
  </si>
  <si>
    <t>в кухне</t>
  </si>
  <si>
    <t>Чай черный, байх. Сухой</t>
  </si>
  <si>
    <t xml:space="preserve">Сахар </t>
  </si>
  <si>
    <t>Завтрак</t>
  </si>
  <si>
    <t>500гр, или рис, или пшено. Взять пачку фабричную на 0.8, лишнее отсыпать дома</t>
  </si>
  <si>
    <t>Сухофрукты</t>
  </si>
  <si>
    <t>пачка сухофрукта любого:курага, изюм, чернослив 200гр (во всех сетевых "красная цена", "первым делом", любой в наличии)</t>
  </si>
  <si>
    <t>Молоко сгущеное</t>
  </si>
  <si>
    <t>дой-пак приемлемо самого маленького объема, либо одна банка</t>
  </si>
  <si>
    <t>Пастила</t>
  </si>
  <si>
    <t>Пачка пастилы (не Белевской, обычной белой) на 7 ртов, по бруску на едока</t>
  </si>
  <si>
    <t>Сыр</t>
  </si>
  <si>
    <t>пачку 200гр</t>
  </si>
  <si>
    <t xml:space="preserve">кофе </t>
  </si>
  <si>
    <t>по желанию в личку</t>
  </si>
  <si>
    <t>Обед</t>
  </si>
  <si>
    <t>конфеты</t>
  </si>
  <si>
    <t>"Цитрон". На развес о паре конфет на едока, всего 7 ртов, или фабричная упаковка из Пятерочки</t>
  </si>
  <si>
    <t>зуоо</t>
  </si>
  <si>
    <t xml:space="preserve">хлеб черный </t>
  </si>
  <si>
    <t>7з7у7о+о</t>
  </si>
  <si>
    <t>Паша Зубков -&gt; Насте 418р</t>
  </si>
  <si>
    <t>Леша Щепилов -&gt; Насте 256</t>
  </si>
  <si>
    <t>Саша Вастаев -&gt; Насте 256</t>
  </si>
  <si>
    <t>Яна скидывает Нике 244 и Насте 12р</t>
  </si>
  <si>
    <t>2Д</t>
  </si>
  <si>
    <t>Необязательно</t>
  </si>
  <si>
    <t>Газ</t>
  </si>
  <si>
    <t>Бензин</t>
  </si>
  <si>
    <t>F qty</t>
  </si>
  <si>
    <t>M qty</t>
  </si>
  <si>
    <t>Mid</t>
  </si>
  <si>
    <t>F-30 from mid</t>
  </si>
  <si>
    <t>M correction</t>
  </si>
  <si>
    <t>M</t>
  </si>
  <si>
    <t>Аллергии пищевые есть? На какие продукты?</t>
  </si>
  <si>
    <t>Мясные продукты ешь?</t>
  </si>
  <si>
    <t xml:space="preserve"> Есть ли продукты-исключения, которые ты не ешь вообще?</t>
  </si>
  <si>
    <t xml:space="preserve"> Предложения, замечания, дополнения</t>
  </si>
  <si>
    <t>чаще нет, чем да</t>
  </si>
  <si>
    <t>молочную лапшу, сало, очень жирное</t>
  </si>
  <si>
    <t>включить в раскладку супы yelli, или аналоги</t>
  </si>
  <si>
    <t>рыба, яйца, лук, чеснок, кофе, чай</t>
  </si>
  <si>
    <t>побольше пшёнки на завтрак)</t>
  </si>
  <si>
    <t>свежие овощи (есть контейнер, могу возить помидоры)</t>
  </si>
  <si>
    <t>ещё как!</t>
  </si>
  <si>
    <t>люблю вкусно покушать, не люблю пригоревшее, пересоленное -короче когда готовят без души</t>
  </si>
  <si>
    <t>овсянка, укроп, анис</t>
  </si>
  <si>
    <t>пока да)</t>
  </si>
  <si>
    <t>все что на вареном молоке, бэ</t>
  </si>
  <si>
    <t xml:space="preserve">Да как обычно раскладку, овоща и фрукты по месту и возможности поищем. Дома не завтракаю вообще, в походе можно. В том году с Пашкой сублики брали в сплаве, зашло вполне. Шли с горячим на обед. </t>
  </si>
  <si>
    <t>Бинт стерильный 7 м х 10 см 5 м</t>
  </si>
  <si>
    <t>3 шт</t>
  </si>
  <si>
    <t>+ "гвоздодер"</t>
  </si>
  <si>
    <t>Долобене 100 мг (мазь)</t>
  </si>
  <si>
    <t>ТераФлю</t>
  </si>
  <si>
    <t>4 шт.</t>
  </si>
  <si>
    <t>Псило бальзам</t>
  </si>
  <si>
    <t>Энтерофурил 200 мг (капсулы)</t>
  </si>
  <si>
    <t>Не менее 50 мл.</t>
  </si>
  <si>
    <t>случаи</t>
  </si>
  <si>
    <t>использовано</t>
  </si>
  <si>
    <t>заболело колено</t>
  </si>
  <si>
    <t>появился кашель</t>
  </si>
  <si>
    <t>шалфей</t>
  </si>
  <si>
    <t>царапины</t>
  </si>
  <si>
    <t>йод</t>
  </si>
  <si>
    <t>после обгорания начала облезать кожа на носу</t>
  </si>
  <si>
    <t>солкосерил</t>
  </si>
  <si>
    <t>зажим плеча</t>
  </si>
  <si>
    <t>"простуда" на губах</t>
  </si>
  <si>
    <t>ацикловир</t>
  </si>
  <si>
    <t>2 случая отравления</t>
  </si>
  <si>
    <t>фильтрум-сти, энтерофурил</t>
  </si>
  <si>
    <t>Название</t>
  </si>
  <si>
    <t>Кол-во</t>
  </si>
  <si>
    <t>Противовоспалительное и антисептическое действие для ЛОР-органов. Распыляют в ротовую полость и носовые ходы. В течение суток ингаляции повторяют 3-4 раза.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</si>
</sst>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dd\.mm"/>
    <numFmt numFmtId="166" formatCode="0.0"/>
  </numFmts>
  <fonts count="35">
    <font>
      <sz val="10"/>
      <color rgb="FF000000"/>
      <name val="Arial"/>
      <scheme val="minor"/>
    </font>
    <font>
      <b/>
      <sz val="11"/>
      <color theme="1"/>
      <name val="Arial"/>
    </font>
    <font>
      <b/>
      <sz val="10"/>
      <color theme="1"/>
      <name val="Arial"/>
    </font>
    <font>
      <sz val="10"/>
      <color theme="1"/>
      <name val="Arial"/>
      <scheme val="minor"/>
    </font>
    <font>
      <sz val="10"/>
      <color theme="1"/>
      <name val="Arial"/>
    </font>
    <font>
      <b/>
      <sz val="10"/>
      <color theme="1"/>
      <name val="Arial"/>
      <scheme val="minor"/>
    </font>
    <font>
      <b/>
      <sz val="10"/>
      <color rgb="FF000000"/>
      <name val="Arial"/>
    </font>
    <font>
      <u/>
      <sz val="10"/>
      <color rgb="FF0000FF"/>
      <name val="Arial"/>
    </font>
    <font>
      <strike/>
      <sz val="10"/>
      <color theme="1"/>
      <name val="Arial"/>
      <scheme val="minor"/>
    </font>
    <font>
      <sz val="10"/>
      <color rgb="FF000000"/>
      <name val="Roboto"/>
    </font>
    <font>
      <b/>
      <sz val="11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000000"/>
      <name val="Arial"/>
    </font>
    <font>
      <sz val="10"/>
      <name val="Arial"/>
    </font>
    <font>
      <b/>
      <sz val="14"/>
      <color theme="1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2"/>
      <color theme="1"/>
      <name val="Arial"/>
    </font>
    <font>
      <sz val="11"/>
      <color rgb="FF212121"/>
      <name val="Arial"/>
    </font>
    <font>
      <sz val="11"/>
      <color theme="1"/>
      <name val="Arial"/>
      <scheme val="minor"/>
    </font>
    <font>
      <strike/>
      <sz val="10"/>
      <color rgb="FF000000"/>
      <name val="Roboto"/>
    </font>
    <font>
      <strike/>
      <sz val="10"/>
      <color theme="1"/>
      <name val="Arial"/>
    </font>
    <font>
      <strike/>
      <sz val="11"/>
      <color theme="1"/>
      <name val="Arial"/>
    </font>
    <font>
      <strike/>
      <sz val="11"/>
      <color theme="1"/>
      <name val="Arial"/>
      <scheme val="minor"/>
    </font>
    <font>
      <sz val="10"/>
      <color theme="1"/>
      <name val="Arial"/>
      <scheme val="minor"/>
    </font>
    <font>
      <strike/>
      <sz val="10"/>
      <color theme="1"/>
      <name val="Arial"/>
      <scheme val="minor"/>
    </font>
    <font>
      <i/>
      <sz val="11"/>
      <color rgb="FF212121"/>
      <name val="Arial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F2CC"/>
        <bgColor rgb="FFFFF2CC"/>
      </patternFill>
    </fill>
    <fill>
      <patternFill patternType="solid">
        <fgColor rgb="FFEA9999"/>
        <bgColor rgb="FFEA9999"/>
      </patternFill>
    </fill>
    <fill>
      <patternFill patternType="solid">
        <fgColor rgb="FFDFF7A7"/>
        <bgColor rgb="FFDFF7A7"/>
      </patternFill>
    </fill>
    <fill>
      <patternFill patternType="solid">
        <fgColor rgb="FFB7B7B7"/>
        <bgColor rgb="FFB7B7B7"/>
      </patternFill>
    </fill>
    <fill>
      <patternFill patternType="solid">
        <fgColor rgb="FFFF0000"/>
        <bgColor rgb="FFFF0000"/>
      </patternFill>
    </fill>
    <fill>
      <patternFill patternType="solid">
        <fgColor theme="5"/>
        <bgColor theme="5"/>
      </patternFill>
    </fill>
    <fill>
      <patternFill patternType="solid">
        <fgColor rgb="FFF4CCCC"/>
        <bgColor rgb="FFF4CCCC"/>
      </patternFill>
    </fill>
    <fill>
      <patternFill patternType="solid">
        <fgColor rgb="FFD5A6BD"/>
        <bgColor rgb="FFD5A6BD"/>
      </patternFill>
    </fill>
    <fill>
      <patternFill patternType="solid">
        <fgColor rgb="FFB6D7A8"/>
        <bgColor rgb="FFB6D7A8"/>
      </patternFill>
    </fill>
    <fill>
      <patternFill patternType="solid">
        <fgColor rgb="FFD9D9D9"/>
        <bgColor rgb="FFD9D9D9"/>
      </patternFill>
    </fill>
    <fill>
      <patternFill patternType="solid">
        <fgColor rgb="FFC7FFFF"/>
        <bgColor rgb="FFC7FFFF"/>
      </patternFill>
    </fill>
    <fill>
      <patternFill patternType="solid">
        <fgColor rgb="FF8EAADB"/>
        <bgColor rgb="FF8EAADB"/>
      </patternFill>
    </fill>
    <fill>
      <patternFill patternType="solid">
        <fgColor rgb="FFFFFF00"/>
        <bgColor rgb="FFFF0000"/>
      </patternFill>
    </fill>
    <fill>
      <patternFill patternType="solid">
        <fgColor rgb="FFFFFF00"/>
        <bgColor rgb="FFB4F7F7"/>
      </patternFill>
    </fill>
    <fill>
      <patternFill patternType="solid">
        <fgColor rgb="FFFFFF00"/>
        <bgColor rgb="FFE06666"/>
      </patternFill>
    </fill>
    <fill>
      <patternFill patternType="solid">
        <fgColor rgb="FFFFFF00"/>
        <bgColor rgb="FF00FF00"/>
      </patternFill>
    </fill>
    <fill>
      <patternFill patternType="solid">
        <fgColor rgb="FFFFFF00"/>
        <bgColor rgb="FFF6B26B"/>
      </patternFill>
    </fill>
    <fill>
      <patternFill patternType="solid">
        <fgColor rgb="FFFFFF00"/>
        <bgColor rgb="FFFF9900"/>
      </patternFill>
    </fill>
    <fill>
      <patternFill patternType="solid">
        <fgColor rgb="FFFFFF00"/>
        <bgColor rgb="FFB4A7D6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9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0" xfId="0" applyFont="1"/>
    <xf numFmtId="0" fontId="1" fillId="7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5" borderId="1" xfId="0" applyFont="1" applyFill="1" applyBorder="1" applyAlignment="1"/>
    <xf numFmtId="0" fontId="13" fillId="0" borderId="1" xfId="0" applyFont="1" applyBorder="1"/>
    <xf numFmtId="0" fontId="13" fillId="7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10" borderId="0" xfId="0" applyFont="1" applyFill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3" fillId="0" borderId="0" xfId="0" applyNumberFormat="1" applyFont="1"/>
    <xf numFmtId="0" fontId="5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0" fillId="12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13" fillId="18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18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1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wrapText="1"/>
    </xf>
    <xf numFmtId="0" fontId="11" fillId="8" borderId="4" xfId="0" applyFont="1" applyFill="1" applyBorder="1" applyAlignment="1">
      <alignment horizontal="center" wrapText="1"/>
    </xf>
    <xf numFmtId="0" fontId="11" fillId="8" borderId="4" xfId="0" applyFont="1" applyFill="1" applyBorder="1" applyAlignment="1">
      <alignment horizontal="center" wrapText="1"/>
    </xf>
    <xf numFmtId="0" fontId="19" fillId="1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21" fillId="19" borderId="1" xfId="0" applyFont="1" applyFill="1" applyBorder="1" applyAlignment="1">
      <alignment horizontal="center" vertical="center" wrapText="1"/>
    </xf>
    <xf numFmtId="0" fontId="21" fillId="19" borderId="1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/>
    <xf numFmtId="0" fontId="13" fillId="13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20" borderId="1" xfId="0" applyFont="1" applyFill="1" applyBorder="1" applyAlignment="1">
      <alignment wrapText="1"/>
    </xf>
    <xf numFmtId="0" fontId="5" fillId="20" borderId="1" xfId="0" applyFont="1" applyFill="1" applyBorder="1" applyAlignment="1"/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/>
    <xf numFmtId="1" fontId="3" fillId="0" borderId="0" xfId="0" applyNumberFormat="1" applyFont="1" applyAlignmen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1" fontId="3" fillId="13" borderId="0" xfId="0" applyNumberFormat="1" applyFont="1" applyFill="1" applyAlignment="1"/>
    <xf numFmtId="1" fontId="3" fillId="13" borderId="0" xfId="0" applyNumberFormat="1" applyFont="1" applyFill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9" borderId="1" xfId="0" applyFont="1" applyFill="1" applyBorder="1" applyAlignment="1">
      <alignment wrapText="1"/>
    </xf>
    <xf numFmtId="0" fontId="3" fillId="9" borderId="1" xfId="0" applyFont="1" applyFill="1" applyBorder="1"/>
    <xf numFmtId="0" fontId="3" fillId="9" borderId="1" xfId="0" applyFont="1" applyFill="1" applyBorder="1" applyAlignment="1">
      <alignment wrapText="1"/>
    </xf>
    <xf numFmtId="0" fontId="3" fillId="9" borderId="1" xfId="0" applyFont="1" applyFill="1" applyBorder="1" applyAlignment="1"/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/>
    <xf numFmtId="0" fontId="23" fillId="5" borderId="1" xfId="0" applyFont="1" applyFill="1" applyBorder="1" applyAlignment="1"/>
    <xf numFmtId="0" fontId="24" fillId="7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/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8" fillId="0" borderId="0" xfId="0" applyFont="1"/>
    <xf numFmtId="0" fontId="24" fillId="0" borderId="1" xfId="0" applyFont="1" applyBorder="1" applyAlignment="1">
      <alignment horizontal="left" vertical="center" wrapText="1"/>
    </xf>
    <xf numFmtId="0" fontId="24" fillId="13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10" borderId="0" xfId="0" applyFont="1" applyFill="1" applyAlignment="1">
      <alignment horizontal="center" vertical="center" wrapText="1"/>
    </xf>
    <xf numFmtId="1" fontId="27" fillId="7" borderId="1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" fontId="27" fillId="7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right" vertical="center" wrapText="1"/>
    </xf>
    <xf numFmtId="0" fontId="27" fillId="7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14" borderId="1" xfId="0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5" borderId="1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1" fillId="0" borderId="0" xfId="0" applyFont="1" applyAlignment="1"/>
    <xf numFmtId="0" fontId="32" fillId="0" borderId="0" xfId="0" applyFont="1" applyAlignment="1"/>
    <xf numFmtId="0" fontId="17" fillId="16" borderId="9" xfId="0" applyFont="1" applyFill="1" applyBorder="1" applyAlignment="1">
      <alignment horizontal="center" vertical="center" wrapText="1"/>
    </xf>
    <xf numFmtId="0" fontId="16" fillId="0" borderId="10" xfId="0" applyFont="1" applyBorder="1"/>
    <xf numFmtId="0" fontId="16" fillId="0" borderId="11" xfId="0" applyFont="1" applyBorder="1"/>
    <xf numFmtId="0" fontId="1" fillId="6" borderId="3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2" fillId="7" borderId="0" xfId="0" applyFont="1" applyFill="1" applyAlignment="1">
      <alignment horizontal="left" vertical="center" wrapText="1"/>
    </xf>
    <xf numFmtId="0" fontId="2" fillId="21" borderId="6" xfId="0" applyFont="1" applyFill="1" applyBorder="1" applyAlignment="1">
      <alignment horizontal="left" vertical="center" wrapText="1"/>
    </xf>
    <xf numFmtId="0" fontId="30" fillId="22" borderId="7" xfId="0" applyFont="1" applyFill="1" applyBorder="1" applyAlignment="1">
      <alignment horizontal="center" vertical="center" wrapText="1"/>
    </xf>
    <xf numFmtId="0" fontId="30" fillId="22" borderId="8" xfId="0" applyFont="1" applyFill="1" applyBorder="1" applyAlignment="1">
      <alignment horizontal="center" vertical="center" wrapText="1"/>
    </xf>
    <xf numFmtId="0" fontId="1" fillId="23" borderId="2" xfId="0" applyFont="1" applyFill="1" applyBorder="1" applyAlignment="1">
      <alignment horizontal="center" vertical="center" wrapText="1"/>
    </xf>
    <xf numFmtId="0" fontId="1" fillId="23" borderId="3" xfId="0" applyFont="1" applyFill="1" applyBorder="1" applyAlignment="1">
      <alignment horizontal="center" vertical="center" wrapText="1"/>
    </xf>
    <xf numFmtId="0" fontId="1" fillId="24" borderId="2" xfId="0" applyFont="1" applyFill="1" applyBorder="1" applyAlignment="1">
      <alignment horizontal="center" vertical="center" wrapText="1"/>
    </xf>
    <xf numFmtId="0" fontId="1" fillId="24" borderId="3" xfId="0" applyFont="1" applyFill="1" applyBorder="1" applyAlignment="1">
      <alignment horizontal="center" vertical="center" wrapText="1"/>
    </xf>
    <xf numFmtId="0" fontId="1" fillId="25" borderId="2" xfId="0" applyFont="1" applyFill="1" applyBorder="1" applyAlignment="1">
      <alignment horizontal="center" vertical="center" wrapText="1"/>
    </xf>
    <xf numFmtId="0" fontId="1" fillId="25" borderId="3" xfId="0" applyFont="1" applyFill="1" applyBorder="1" applyAlignment="1">
      <alignment horizontal="center" vertical="center" wrapText="1"/>
    </xf>
    <xf numFmtId="0" fontId="1" fillId="26" borderId="2" xfId="0" applyFont="1" applyFill="1" applyBorder="1" applyAlignment="1">
      <alignment horizontal="center" vertical="center" wrapText="1"/>
    </xf>
    <xf numFmtId="0" fontId="1" fillId="26" borderId="3" xfId="0" applyFont="1" applyFill="1" applyBorder="1" applyAlignment="1">
      <alignment horizontal="center" vertical="center" wrapText="1"/>
    </xf>
    <xf numFmtId="0" fontId="1" fillId="27" borderId="2" xfId="0" applyFont="1" applyFill="1" applyBorder="1" applyAlignment="1">
      <alignment horizontal="center" vertical="center" wrapText="1"/>
    </xf>
    <xf numFmtId="0" fontId="1" fillId="27" borderId="3" xfId="0" applyFont="1" applyFill="1" applyBorder="1" applyAlignment="1">
      <alignment horizontal="center" vertical="center" wrapText="1"/>
    </xf>
    <xf numFmtId="0" fontId="34" fillId="6" borderId="2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</cellXfs>
  <cellStyles count="1">
    <cellStyle name="Обычный" xfId="0" builtinId="0"/>
  </cellStyles>
  <dxfs count="7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ont>
        <color theme="1"/>
      </font>
      <fill>
        <patternFill patternType="solid">
          <fgColor rgb="FFE06666"/>
          <bgColor rgb="FFE06666"/>
        </patternFill>
      </fill>
    </dxf>
    <dxf>
      <fill>
        <patternFill patternType="solid">
          <fgColor rgb="FFFFBD7A"/>
          <bgColor rgb="FFFFBD7A"/>
        </patternFill>
      </fill>
    </dxf>
    <dxf>
      <fill>
        <patternFill patternType="solid">
          <fgColor rgb="FFC5FFAC"/>
          <bgColor rgb="FFC5FFA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utu.ru/view.php?np=c5c2ad25ae&amp;date=09.04.2022" TargetMode="External"/><Relationship Id="rId1" Type="http://schemas.openxmlformats.org/officeDocument/2006/relationships/hyperlink" Target="https://nakarte.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workbookViewId="0"/>
  </sheetViews>
  <sheetFormatPr defaultColWidth="12.5703125" defaultRowHeight="15.75" customHeight="1"/>
  <cols>
    <col min="1" max="1" width="17.42578125" customWidth="1"/>
    <col min="2" max="2" width="12.5703125" hidden="1"/>
    <col min="3" max="3" width="12.5703125" hidden="1" customWidth="1"/>
    <col min="4" max="5" width="12.5703125" hidden="1"/>
    <col min="6" max="6" width="13.5703125" hidden="1" customWidth="1"/>
    <col min="7" max="7" width="12.5703125" hidden="1"/>
    <col min="10" max="10" width="13.28515625" customWidth="1"/>
  </cols>
  <sheetData>
    <row r="1" spans="1:26">
      <c r="A1" s="3" t="s">
        <v>2</v>
      </c>
      <c r="B1" s="4" t="s">
        <v>3</v>
      </c>
      <c r="C1" s="5" t="s">
        <v>4</v>
      </c>
      <c r="D1" s="4" t="s">
        <v>5</v>
      </c>
      <c r="E1" s="4" t="s">
        <v>6</v>
      </c>
      <c r="F1" s="4" t="s">
        <v>7</v>
      </c>
      <c r="G1" s="6">
        <v>44654</v>
      </c>
      <c r="H1" s="4" t="s">
        <v>8</v>
      </c>
      <c r="I1" s="4" t="s">
        <v>9</v>
      </c>
      <c r="J1" s="4" t="s">
        <v>10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>
      <c r="A2" s="8" t="s">
        <v>11</v>
      </c>
      <c r="B2" s="9" t="s">
        <v>12</v>
      </c>
      <c r="C2" s="9" t="s">
        <v>13</v>
      </c>
      <c r="D2" s="9" t="s">
        <v>12</v>
      </c>
      <c r="E2" s="9" t="s">
        <v>12</v>
      </c>
      <c r="F2" s="9" t="s">
        <v>14</v>
      </c>
      <c r="G2" s="9" t="s">
        <v>14</v>
      </c>
      <c r="H2" s="9" t="s">
        <v>14</v>
      </c>
      <c r="I2" s="9" t="s">
        <v>14</v>
      </c>
      <c r="J2" s="10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>
      <c r="A3" s="2" t="s">
        <v>15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9" t="s">
        <v>20</v>
      </c>
      <c r="J3" s="1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>
      <c r="A4" s="2" t="s">
        <v>23</v>
      </c>
      <c r="B4" s="9" t="s">
        <v>24</v>
      </c>
      <c r="C4" s="9" t="s">
        <v>25</v>
      </c>
      <c r="D4" s="9" t="s">
        <v>24</v>
      </c>
      <c r="E4" s="9" t="s">
        <v>26</v>
      </c>
      <c r="F4" s="9" t="s">
        <v>24</v>
      </c>
      <c r="G4" s="9" t="s">
        <v>27</v>
      </c>
      <c r="H4" s="9" t="s">
        <v>27</v>
      </c>
      <c r="I4" s="10"/>
      <c r="J4" s="10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>
      <c r="A5" s="2" t="s">
        <v>28</v>
      </c>
      <c r="B5" s="9" t="s">
        <v>24</v>
      </c>
      <c r="C5" s="9" t="s">
        <v>12</v>
      </c>
      <c r="D5" s="9" t="s">
        <v>24</v>
      </c>
      <c r="E5" s="9" t="s">
        <v>24</v>
      </c>
      <c r="F5" s="11">
        <v>44647</v>
      </c>
      <c r="G5" s="11">
        <v>44654</v>
      </c>
      <c r="H5" s="9" t="s">
        <v>14</v>
      </c>
      <c r="I5" s="11">
        <v>44668</v>
      </c>
      <c r="J5" s="10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2" t="s">
        <v>29</v>
      </c>
      <c r="B6" s="9" t="s">
        <v>24</v>
      </c>
      <c r="C6" s="10"/>
      <c r="D6" s="9" t="s">
        <v>30</v>
      </c>
      <c r="E6" s="9" t="s">
        <v>31</v>
      </c>
      <c r="F6" s="10"/>
      <c r="G6" s="10"/>
      <c r="H6" s="10"/>
      <c r="I6" s="10"/>
      <c r="J6" s="1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>
      <c r="A7" s="2" t="s">
        <v>32</v>
      </c>
      <c r="B7" s="9" t="s">
        <v>24</v>
      </c>
      <c r="C7" s="10"/>
      <c r="D7" s="9" t="s">
        <v>30</v>
      </c>
      <c r="E7" s="9" t="s">
        <v>33</v>
      </c>
      <c r="F7" s="10"/>
      <c r="G7" s="10"/>
      <c r="H7" s="10"/>
      <c r="I7" s="10"/>
      <c r="J7" s="1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>
      <c r="A8" s="2" t="s">
        <v>34</v>
      </c>
      <c r="B8" s="9" t="s">
        <v>35</v>
      </c>
      <c r="C8" s="9" t="s">
        <v>36</v>
      </c>
      <c r="D8" s="9" t="s">
        <v>36</v>
      </c>
      <c r="E8" s="9" t="s">
        <v>36</v>
      </c>
      <c r="F8" s="9" t="s">
        <v>36</v>
      </c>
      <c r="G8" s="9" t="s">
        <v>36</v>
      </c>
      <c r="H8" s="9" t="s">
        <v>37</v>
      </c>
      <c r="I8" s="10"/>
      <c r="J8" s="1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986"/>
  <sheetViews>
    <sheetView workbookViewId="0">
      <selection activeCell="E9" sqref="E9"/>
    </sheetView>
  </sheetViews>
  <sheetFormatPr defaultColWidth="12.5703125" defaultRowHeight="15.75" customHeight="1"/>
  <cols>
    <col min="1" max="1" width="23" style="184" customWidth="1"/>
    <col min="2" max="2" width="8.42578125" customWidth="1"/>
    <col min="3" max="3" width="71.85546875" customWidth="1"/>
  </cols>
  <sheetData>
    <row r="1" spans="1:16" ht="33" customHeight="1" thickBot="1">
      <c r="A1" s="204" t="s">
        <v>493</v>
      </c>
      <c r="B1" s="205" t="s">
        <v>494</v>
      </c>
      <c r="C1" s="206" t="s">
        <v>97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6.25" thickTop="1">
      <c r="A2" s="174" t="s">
        <v>98</v>
      </c>
      <c r="B2" s="46" t="s">
        <v>471</v>
      </c>
      <c r="C2" s="185" t="s">
        <v>100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5.5">
      <c r="A3" s="175" t="s">
        <v>470</v>
      </c>
      <c r="B3" s="48" t="s">
        <v>88</v>
      </c>
      <c r="C3" s="186" t="s">
        <v>100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5.5">
      <c r="A4" s="176" t="s">
        <v>102</v>
      </c>
      <c r="B4" s="48" t="s">
        <v>103</v>
      </c>
      <c r="C4" s="186" t="s">
        <v>104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5.5">
      <c r="A5" s="176" t="s">
        <v>105</v>
      </c>
      <c r="B5" s="48" t="s">
        <v>103</v>
      </c>
      <c r="C5" s="186" t="s">
        <v>104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76" t="s">
        <v>106</v>
      </c>
      <c r="B6" s="48" t="s">
        <v>88</v>
      </c>
      <c r="C6" s="186" t="s">
        <v>107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76" t="s">
        <v>108</v>
      </c>
      <c r="B7" s="47" t="s">
        <v>109</v>
      </c>
      <c r="C7" s="186" t="s">
        <v>107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5.5">
      <c r="A8" s="176" t="s">
        <v>110</v>
      </c>
      <c r="B8" s="48" t="s">
        <v>112</v>
      </c>
      <c r="C8" s="186" t="s">
        <v>111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66.75" customHeight="1">
      <c r="A9" s="176" t="s">
        <v>113</v>
      </c>
      <c r="B9" s="48"/>
      <c r="C9" s="186" t="s">
        <v>114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5.5" customHeight="1">
      <c r="A10" s="176" t="s">
        <v>115</v>
      </c>
      <c r="B10" s="48">
        <v>20</v>
      </c>
      <c r="C10" s="186" t="s">
        <v>116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5.5">
      <c r="A11" s="176" t="s">
        <v>117</v>
      </c>
      <c r="B11" s="48" t="s">
        <v>103</v>
      </c>
      <c r="C11" s="186" t="s">
        <v>118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5.5">
      <c r="A12" s="176" t="s">
        <v>119</v>
      </c>
      <c r="B12" s="48" t="s">
        <v>88</v>
      </c>
      <c r="C12" s="186" t="s">
        <v>120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76" t="s">
        <v>121</v>
      </c>
      <c r="B13" s="47" t="s">
        <v>88</v>
      </c>
      <c r="C13" s="187" t="s">
        <v>472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4.75" customHeight="1">
      <c r="A14" s="176" t="s">
        <v>122</v>
      </c>
      <c r="B14" s="48" t="s">
        <v>88</v>
      </c>
      <c r="C14" s="186" t="s">
        <v>123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9.5" customHeight="1">
      <c r="A15" s="176" t="s">
        <v>124</v>
      </c>
      <c r="B15" s="48" t="s">
        <v>88</v>
      </c>
      <c r="C15" s="186" t="s">
        <v>125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7" customHeight="1">
      <c r="A16" s="176" t="s">
        <v>126</v>
      </c>
      <c r="B16" s="48" t="s">
        <v>127</v>
      </c>
      <c r="C16" s="186" t="s">
        <v>128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76" t="s">
        <v>129</v>
      </c>
      <c r="B17" s="48" t="s">
        <v>88</v>
      </c>
      <c r="C17" s="186" t="s">
        <v>130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4" customHeight="1">
      <c r="A18" s="176" t="s">
        <v>131</v>
      </c>
      <c r="B18" s="48"/>
      <c r="C18" s="18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7.25" customHeight="1">
      <c r="A19" s="176" t="s">
        <v>132</v>
      </c>
      <c r="B19" s="48" t="s">
        <v>133</v>
      </c>
      <c r="C19" s="186" t="s">
        <v>134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1.75" customHeight="1">
      <c r="A20" s="176" t="s">
        <v>135</v>
      </c>
      <c r="B20" s="48" t="s">
        <v>88</v>
      </c>
      <c r="C20" s="18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 customHeight="1">
      <c r="A21" s="176" t="s">
        <v>136</v>
      </c>
      <c r="B21" s="48" t="s">
        <v>88</v>
      </c>
      <c r="C21" s="186" t="s">
        <v>137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76" t="s">
        <v>138</v>
      </c>
      <c r="B22" s="48" t="s">
        <v>99</v>
      </c>
      <c r="C22" s="18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207" t="s">
        <v>139</v>
      </c>
      <c r="B23" s="208"/>
      <c r="C23" s="20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8.25">
      <c r="A24" s="176" t="s">
        <v>140</v>
      </c>
      <c r="B24" s="48" t="s">
        <v>141</v>
      </c>
      <c r="C24" s="188" t="s">
        <v>142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 hidden="1">
      <c r="A25" s="177" t="s">
        <v>143</v>
      </c>
      <c r="B25" s="48" t="s">
        <v>144</v>
      </c>
      <c r="C25" s="186" t="s">
        <v>145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209" t="s">
        <v>146</v>
      </c>
      <c r="B26" s="210"/>
      <c r="C26" s="21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76" t="s">
        <v>147</v>
      </c>
      <c r="B27" s="48" t="s">
        <v>148</v>
      </c>
      <c r="C27" s="186" t="s">
        <v>149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5.5">
      <c r="A28" s="176" t="s">
        <v>150</v>
      </c>
      <c r="B28" s="48" t="s">
        <v>151</v>
      </c>
      <c r="C28" s="186" t="s">
        <v>152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42.5" customHeight="1">
      <c r="A29" s="176" t="s">
        <v>153</v>
      </c>
      <c r="B29" s="48" t="s">
        <v>148</v>
      </c>
      <c r="C29" s="186" t="s">
        <v>154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211" t="s">
        <v>155</v>
      </c>
      <c r="B30" s="212"/>
      <c r="C30" s="21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7" customHeight="1">
      <c r="A31" s="176" t="s">
        <v>157</v>
      </c>
      <c r="B31" s="48" t="s">
        <v>158</v>
      </c>
      <c r="C31" s="18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1.75" customHeight="1">
      <c r="A32" s="176" t="s">
        <v>473</v>
      </c>
      <c r="B32" s="48" t="s">
        <v>159</v>
      </c>
      <c r="C32" s="186" t="s">
        <v>160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0.25" customHeight="1">
      <c r="A33" s="175" t="s">
        <v>161</v>
      </c>
      <c r="B33" s="48" t="s">
        <v>88</v>
      </c>
      <c r="C33" s="18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217"/>
      <c r="B34" s="200"/>
      <c r="C34" s="20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51">
      <c r="A35" s="176" t="s">
        <v>162</v>
      </c>
      <c r="B35" s="48" t="s">
        <v>163</v>
      </c>
      <c r="C35" s="186" t="s">
        <v>164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45" customHeight="1">
      <c r="A36" s="175" t="s">
        <v>166</v>
      </c>
      <c r="B36" s="48" t="s">
        <v>165</v>
      </c>
      <c r="C36" s="218" t="s">
        <v>495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76" t="s">
        <v>167</v>
      </c>
      <c r="B37" s="48" t="s">
        <v>168</v>
      </c>
      <c r="C37" s="186" t="s">
        <v>169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76" t="s">
        <v>170</v>
      </c>
      <c r="B38" s="48"/>
      <c r="C38" s="188" t="s">
        <v>171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7.25" customHeight="1">
      <c r="A39" s="176" t="s">
        <v>172</v>
      </c>
      <c r="B39" s="48" t="s">
        <v>173</v>
      </c>
      <c r="C39" s="186" t="s">
        <v>174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8.25">
      <c r="A40" s="176" t="s">
        <v>474</v>
      </c>
      <c r="B40" s="173" t="s">
        <v>475</v>
      </c>
      <c r="C40" s="189" t="s">
        <v>175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76" t="s">
        <v>176</v>
      </c>
      <c r="B41" s="50" t="s">
        <v>177</v>
      </c>
      <c r="C41" s="189" t="s">
        <v>178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76" t="s">
        <v>181</v>
      </c>
      <c r="B42" s="48" t="s">
        <v>179</v>
      </c>
      <c r="C42" s="186" t="s">
        <v>180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76" t="s">
        <v>182</v>
      </c>
      <c r="B43" s="48"/>
      <c r="C43" s="186" t="s">
        <v>183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76" t="s">
        <v>184</v>
      </c>
      <c r="B44" s="48" t="s">
        <v>148</v>
      </c>
      <c r="C44" s="186" t="s">
        <v>185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76" t="s">
        <v>186</v>
      </c>
      <c r="B45" s="48" t="s">
        <v>88</v>
      </c>
      <c r="C45" s="186" t="s">
        <v>187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76" t="s">
        <v>188</v>
      </c>
      <c r="B46" s="48" t="s">
        <v>189</v>
      </c>
      <c r="C46" s="186" t="s">
        <v>190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76" t="s">
        <v>476</v>
      </c>
      <c r="B47" s="48" t="s">
        <v>191</v>
      </c>
      <c r="C47" s="188" t="s">
        <v>192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99.75" customHeight="1">
      <c r="A48" s="175" t="s">
        <v>193</v>
      </c>
      <c r="B48" s="48" t="s">
        <v>148</v>
      </c>
      <c r="C48" s="186" t="s">
        <v>194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213" t="s">
        <v>195</v>
      </c>
      <c r="B49" s="214"/>
      <c r="C49" s="21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5.5">
      <c r="A50" s="176" t="s">
        <v>477</v>
      </c>
      <c r="B50" s="48" t="s">
        <v>198</v>
      </c>
      <c r="C50" s="186" t="s">
        <v>196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8.25">
      <c r="A51" s="176" t="s">
        <v>197</v>
      </c>
      <c r="B51" s="48" t="s">
        <v>198</v>
      </c>
      <c r="C51" s="186" t="s">
        <v>199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51">
      <c r="A52" s="176" t="s">
        <v>201</v>
      </c>
      <c r="B52" s="48" t="s">
        <v>148</v>
      </c>
      <c r="C52" s="188" t="s">
        <v>200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76" t="s">
        <v>202</v>
      </c>
      <c r="B53" s="48" t="s">
        <v>203</v>
      </c>
      <c r="C53" s="186" t="s">
        <v>204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51">
      <c r="A54" s="176" t="s">
        <v>205</v>
      </c>
      <c r="B54" s="48" t="s">
        <v>206</v>
      </c>
      <c r="C54" s="186" t="s">
        <v>207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 hidden="1">
      <c r="A55" s="178" t="s">
        <v>208</v>
      </c>
      <c r="B55" s="48" t="s">
        <v>209</v>
      </c>
      <c r="C55" s="186" t="s">
        <v>210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8.75" customHeight="1">
      <c r="A56" s="215" t="s">
        <v>211</v>
      </c>
      <c r="B56" s="216"/>
      <c r="C56" s="21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5.5">
      <c r="A57" s="176" t="s">
        <v>212</v>
      </c>
      <c r="B57" s="48" t="s">
        <v>189</v>
      </c>
      <c r="C57" s="186" t="s">
        <v>213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76" t="s">
        <v>214</v>
      </c>
      <c r="B58" s="48" t="s">
        <v>189</v>
      </c>
      <c r="C58" s="186" t="s">
        <v>215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thickBot="1">
      <c r="A59" s="179"/>
      <c r="B59" s="52"/>
      <c r="C59" s="19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thickTop="1">
      <c r="A60" s="197" t="s">
        <v>216</v>
      </c>
      <c r="B60" s="198"/>
      <c r="C60" s="199"/>
      <c r="D60" s="1"/>
      <c r="E60" s="1"/>
      <c r="F60" s="1"/>
      <c r="G60" s="1"/>
      <c r="H60" s="1"/>
      <c r="I60" s="1"/>
    </row>
    <row r="61" spans="1:16" ht="12.75">
      <c r="A61" s="180" t="s">
        <v>217</v>
      </c>
      <c r="B61" s="49"/>
      <c r="C61" s="191" t="s">
        <v>218</v>
      </c>
      <c r="D61" s="1"/>
      <c r="E61" s="1"/>
      <c r="F61" s="1"/>
      <c r="G61" s="1"/>
      <c r="H61" s="1"/>
      <c r="I61" s="1"/>
    </row>
    <row r="62" spans="1:16" ht="25.5">
      <c r="A62" s="180" t="s">
        <v>219</v>
      </c>
      <c r="B62" s="49"/>
      <c r="C62" s="191" t="s">
        <v>220</v>
      </c>
      <c r="D62" s="1"/>
      <c r="E62" s="1"/>
      <c r="F62" s="1"/>
      <c r="G62" s="1"/>
      <c r="H62" s="1"/>
      <c r="I62" s="1"/>
    </row>
    <row r="63" spans="1:16" ht="25.5">
      <c r="A63" s="180" t="s">
        <v>221</v>
      </c>
      <c r="B63" s="49"/>
      <c r="C63" s="191"/>
      <c r="D63" s="1"/>
      <c r="E63" s="1"/>
      <c r="F63" s="1"/>
      <c r="G63" s="1"/>
      <c r="H63" s="1"/>
      <c r="I63" s="1"/>
    </row>
    <row r="64" spans="1:16" ht="25.5">
      <c r="A64" s="180" t="s">
        <v>98</v>
      </c>
      <c r="B64" s="49"/>
      <c r="C64" s="191" t="s">
        <v>222</v>
      </c>
      <c r="D64" s="1"/>
      <c r="E64" s="1"/>
      <c r="F64" s="1"/>
      <c r="G64" s="1"/>
      <c r="H64" s="1"/>
      <c r="I64" s="1"/>
    </row>
    <row r="65" spans="1:16" ht="25.5">
      <c r="A65" s="180" t="s">
        <v>223</v>
      </c>
      <c r="B65" s="49"/>
      <c r="C65" s="191" t="s">
        <v>224</v>
      </c>
      <c r="D65" s="1"/>
      <c r="E65" s="1"/>
      <c r="F65" s="1"/>
      <c r="G65" s="1"/>
      <c r="H65" s="1"/>
      <c r="I65" s="1"/>
    </row>
    <row r="66" spans="1:16" ht="25.5">
      <c r="A66" s="180" t="s">
        <v>225</v>
      </c>
      <c r="B66" s="49"/>
      <c r="C66" s="191" t="s">
        <v>226</v>
      </c>
      <c r="D66" s="1"/>
      <c r="E66" s="1"/>
      <c r="F66" s="1"/>
      <c r="G66" s="1"/>
      <c r="H66" s="1"/>
      <c r="I66" s="1"/>
    </row>
    <row r="67" spans="1:16" ht="12.75">
      <c r="A67" s="180" t="s">
        <v>227</v>
      </c>
      <c r="B67" s="49"/>
      <c r="C67" s="191" t="s">
        <v>228</v>
      </c>
      <c r="D67" s="1"/>
      <c r="E67" s="1"/>
      <c r="F67" s="1"/>
      <c r="G67" s="1"/>
      <c r="H67" s="1"/>
      <c r="I67" s="1"/>
    </row>
    <row r="68" spans="1:16" ht="25.5">
      <c r="A68" s="180" t="s">
        <v>229</v>
      </c>
      <c r="B68" s="49"/>
      <c r="C68" s="191" t="s">
        <v>478</v>
      </c>
      <c r="D68" s="1"/>
      <c r="E68" s="1"/>
      <c r="F68" s="1"/>
      <c r="G68" s="1"/>
      <c r="H68" s="1"/>
      <c r="I68" s="1"/>
    </row>
    <row r="69" spans="1:16" ht="12.75">
      <c r="A69" s="181" t="s">
        <v>230</v>
      </c>
      <c r="B69" s="49"/>
      <c r="C69" s="191" t="s">
        <v>231</v>
      </c>
      <c r="D69" s="1"/>
      <c r="E69" s="1"/>
      <c r="F69" s="1"/>
      <c r="G69" s="1"/>
      <c r="H69" s="1"/>
      <c r="I69" s="1"/>
    </row>
    <row r="70" spans="1:16" ht="12.75">
      <c r="A70" s="182" t="s">
        <v>232</v>
      </c>
      <c r="B70" s="53"/>
      <c r="C70" s="192" t="s">
        <v>233</v>
      </c>
      <c r="D70" s="1"/>
      <c r="E70" s="1"/>
      <c r="F70" s="1"/>
      <c r="G70" s="1"/>
      <c r="H70" s="1"/>
      <c r="I70" s="1"/>
    </row>
    <row r="71" spans="1:16" ht="13.5" thickBot="1">
      <c r="A71" s="183" t="s">
        <v>234</v>
      </c>
      <c r="B71" s="54"/>
      <c r="C71" s="193" t="s">
        <v>235</v>
      </c>
      <c r="D71" s="1"/>
      <c r="E71" s="1"/>
      <c r="F71" s="1"/>
      <c r="G71" s="1"/>
      <c r="H71" s="1"/>
      <c r="I71" s="1"/>
    </row>
    <row r="72" spans="1:16" ht="13.5" thickTop="1">
      <c r="A72" s="51"/>
      <c r="B72" s="7"/>
      <c r="C72" s="19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51"/>
      <c r="B73" s="7"/>
      <c r="C73" s="19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51"/>
      <c r="B74" s="7"/>
      <c r="C74" s="19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51"/>
      <c r="B75" s="7"/>
      <c r="C75" s="19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51"/>
      <c r="B76" s="7"/>
      <c r="C76" s="19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51"/>
      <c r="B77" s="7"/>
      <c r="C77" s="19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51"/>
      <c r="B78" s="7"/>
      <c r="C78" s="19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51"/>
      <c r="B79" s="7"/>
      <c r="C79" s="19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51"/>
      <c r="B80" s="7"/>
      <c r="C80" s="19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51"/>
      <c r="B81" s="7"/>
      <c r="C81" s="19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51"/>
      <c r="B82" s="7"/>
      <c r="C82" s="19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51"/>
      <c r="B83" s="7"/>
      <c r="C83" s="19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51"/>
      <c r="B84" s="7"/>
      <c r="C84" s="19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51"/>
      <c r="B85" s="7"/>
      <c r="C85" s="19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51"/>
      <c r="B86" s="7"/>
      <c r="C86" s="19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51"/>
      <c r="B87" s="7"/>
      <c r="C87" s="19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51"/>
      <c r="B88" s="7"/>
      <c r="C88" s="19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51"/>
      <c r="B89" s="7"/>
      <c r="C89" s="19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51"/>
      <c r="B90" s="7"/>
      <c r="C90" s="19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51"/>
      <c r="B91" s="7"/>
      <c r="C91" s="19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51"/>
      <c r="B92" s="7"/>
      <c r="C92" s="19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51"/>
      <c r="B93" s="7"/>
      <c r="C93" s="19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51"/>
      <c r="B94" s="7"/>
      <c r="C94" s="19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51"/>
      <c r="B95" s="7"/>
      <c r="C95" s="19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51"/>
      <c r="B96" s="7"/>
      <c r="C96" s="19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51"/>
      <c r="B97" s="7"/>
      <c r="C97" s="19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51"/>
      <c r="B98" s="7"/>
      <c r="C98" s="19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51"/>
      <c r="B99" s="7"/>
      <c r="C99" s="19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51"/>
      <c r="B100" s="7"/>
      <c r="C100" s="19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51"/>
      <c r="B101" s="7"/>
      <c r="C101" s="19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51"/>
      <c r="B102" s="7"/>
      <c r="C102" s="19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51"/>
      <c r="B103" s="7"/>
      <c r="C103" s="19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51"/>
      <c r="B104" s="7"/>
      <c r="C104" s="19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51"/>
      <c r="B105" s="7"/>
      <c r="C105" s="19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51"/>
      <c r="B106" s="7"/>
      <c r="C106" s="19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51"/>
      <c r="B107" s="7"/>
      <c r="C107" s="19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51"/>
      <c r="B108" s="7"/>
      <c r="C108" s="19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51"/>
      <c r="B109" s="7"/>
      <c r="C109" s="19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51"/>
      <c r="B110" s="7"/>
      <c r="C110" s="19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51"/>
      <c r="B111" s="7"/>
      <c r="C111" s="19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51"/>
      <c r="B112" s="7"/>
      <c r="C112" s="19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51"/>
      <c r="B113" s="7"/>
      <c r="C113" s="19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51"/>
      <c r="B114" s="7"/>
      <c r="C114" s="19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51"/>
      <c r="B115" s="7"/>
      <c r="C115" s="19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51"/>
      <c r="B116" s="7"/>
      <c r="C116" s="19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51"/>
      <c r="B117" s="7"/>
      <c r="C117" s="19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51"/>
      <c r="B118" s="7"/>
      <c r="C118" s="19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51"/>
      <c r="B119" s="7"/>
      <c r="C119" s="19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51"/>
      <c r="B120" s="7"/>
      <c r="C120" s="19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51"/>
      <c r="B121" s="7"/>
      <c r="C121" s="19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51"/>
      <c r="B122" s="7"/>
      <c r="C122" s="19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51"/>
      <c r="B123" s="7"/>
      <c r="C123" s="19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51"/>
      <c r="B124" s="7"/>
      <c r="C124" s="19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51"/>
      <c r="B125" s="7"/>
      <c r="C125" s="19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51"/>
      <c r="B126" s="7"/>
      <c r="C126" s="19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51"/>
      <c r="B127" s="7"/>
      <c r="C127" s="19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51"/>
      <c r="B128" s="7"/>
      <c r="C128" s="19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51"/>
      <c r="B129" s="7"/>
      <c r="C129" s="19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51"/>
      <c r="B130" s="7"/>
      <c r="C130" s="19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>
      <c r="A131" s="51"/>
      <c r="B131" s="7"/>
      <c r="C131" s="19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51"/>
      <c r="B132" s="7"/>
      <c r="C132" s="19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>
      <c r="A133" s="51"/>
      <c r="B133" s="7"/>
      <c r="C133" s="19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51"/>
      <c r="B134" s="7"/>
      <c r="C134" s="19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>
      <c r="A135" s="51"/>
      <c r="B135" s="7"/>
      <c r="C135" s="19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>
      <c r="A136" s="51"/>
      <c r="B136" s="7"/>
      <c r="C136" s="19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>
      <c r="A137" s="51"/>
      <c r="B137" s="7"/>
      <c r="C137" s="19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>
      <c r="A138" s="51"/>
      <c r="B138" s="7"/>
      <c r="C138" s="19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>
      <c r="A139" s="51"/>
      <c r="B139" s="7"/>
      <c r="C139" s="19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51"/>
      <c r="B140" s="7"/>
      <c r="C140" s="19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51"/>
      <c r="B141" s="7"/>
      <c r="C141" s="19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>
      <c r="A142" s="51"/>
      <c r="B142" s="7"/>
      <c r="C142" s="19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>
      <c r="A143" s="51"/>
      <c r="B143" s="7"/>
      <c r="C143" s="19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>
      <c r="A144" s="51"/>
      <c r="B144" s="7"/>
      <c r="C144" s="19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>
      <c r="A145" s="51"/>
      <c r="B145" s="7"/>
      <c r="C145" s="19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>
      <c r="A146" s="51"/>
      <c r="B146" s="7"/>
      <c r="C146" s="19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>
      <c r="A147" s="51"/>
      <c r="B147" s="7"/>
      <c r="C147" s="19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>
      <c r="A148" s="51"/>
      <c r="B148" s="7"/>
      <c r="C148" s="19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>
      <c r="A149" s="51"/>
      <c r="B149" s="7"/>
      <c r="C149" s="19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>
      <c r="A150" s="51"/>
      <c r="B150" s="7"/>
      <c r="C150" s="19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>
      <c r="A151" s="51"/>
      <c r="B151" s="7"/>
      <c r="C151" s="19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>
      <c r="A152" s="51"/>
      <c r="B152" s="7"/>
      <c r="C152" s="19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>
      <c r="A153" s="51"/>
      <c r="B153" s="7"/>
      <c r="C153" s="19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>
      <c r="A154" s="51"/>
      <c r="B154" s="7"/>
      <c r="C154" s="19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>
      <c r="A155" s="51"/>
      <c r="B155" s="7"/>
      <c r="C155" s="19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>
      <c r="A156" s="51"/>
      <c r="B156" s="7"/>
      <c r="C156" s="19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>
      <c r="A157" s="51"/>
      <c r="B157" s="7"/>
      <c r="C157" s="19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>
      <c r="A158" s="51"/>
      <c r="B158" s="7"/>
      <c r="C158" s="19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>
      <c r="A159" s="51"/>
      <c r="B159" s="7"/>
      <c r="C159" s="19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>
      <c r="A160" s="51"/>
      <c r="B160" s="7"/>
      <c r="C160" s="194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>
      <c r="A161" s="51"/>
      <c r="B161" s="7"/>
      <c r="C161" s="19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>
      <c r="A162" s="51"/>
      <c r="B162" s="7"/>
      <c r="C162" s="19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>
      <c r="A163" s="51"/>
      <c r="B163" s="7"/>
      <c r="C163" s="19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>
      <c r="A164" s="51"/>
      <c r="B164" s="7"/>
      <c r="C164" s="19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>
      <c r="A165" s="51"/>
      <c r="B165" s="7"/>
      <c r="C165" s="19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>
      <c r="A166" s="51"/>
      <c r="B166" s="7"/>
      <c r="C166" s="19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>
      <c r="A167" s="51"/>
      <c r="B167" s="7"/>
      <c r="C167" s="19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>
      <c r="A168" s="51"/>
      <c r="B168" s="7"/>
      <c r="C168" s="19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>
      <c r="A169" s="51"/>
      <c r="B169" s="7"/>
      <c r="C169" s="19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>
      <c r="A170" s="51"/>
      <c r="B170" s="7"/>
      <c r="C170" s="19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>
      <c r="A171" s="51"/>
      <c r="B171" s="7"/>
      <c r="C171" s="19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>
      <c r="A172" s="51"/>
      <c r="B172" s="7"/>
      <c r="C172" s="19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>
      <c r="A173" s="51"/>
      <c r="B173" s="7"/>
      <c r="C173" s="19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>
      <c r="A174" s="51"/>
      <c r="B174" s="7"/>
      <c r="C174" s="19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>
      <c r="A175" s="51"/>
      <c r="B175" s="7"/>
      <c r="C175" s="19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>
      <c r="A176" s="51"/>
      <c r="B176" s="7"/>
      <c r="C176" s="19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>
      <c r="A177" s="51"/>
      <c r="B177" s="7"/>
      <c r="C177" s="19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>
      <c r="A178" s="51"/>
      <c r="B178" s="7"/>
      <c r="C178" s="19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>
      <c r="A179" s="51"/>
      <c r="B179" s="7"/>
      <c r="C179" s="19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>
      <c r="A180" s="51"/>
      <c r="B180" s="7"/>
      <c r="C180" s="19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>
      <c r="A181" s="51"/>
      <c r="B181" s="7"/>
      <c r="C181" s="19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>
      <c r="A182" s="51"/>
      <c r="B182" s="7"/>
      <c r="C182" s="194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>
      <c r="A183" s="51"/>
      <c r="B183" s="7"/>
      <c r="C183" s="19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>
      <c r="A184" s="51"/>
      <c r="B184" s="7"/>
      <c r="C184" s="19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>
      <c r="A185" s="51"/>
      <c r="B185" s="7"/>
      <c r="C185" s="194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>
      <c r="A186" s="51"/>
      <c r="B186" s="7"/>
      <c r="C186" s="194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>
      <c r="A187" s="51"/>
      <c r="B187" s="7"/>
      <c r="C187" s="19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>
      <c r="A188" s="51"/>
      <c r="B188" s="7"/>
      <c r="C188" s="194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>
      <c r="A189" s="51"/>
      <c r="B189" s="7"/>
      <c r="C189" s="194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>
      <c r="A190" s="51"/>
      <c r="B190" s="7"/>
      <c r="C190" s="194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>
      <c r="A191" s="51"/>
      <c r="B191" s="7"/>
      <c r="C191" s="194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>
      <c r="A192" s="51"/>
      <c r="B192" s="7"/>
      <c r="C192" s="194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>
      <c r="A193" s="51"/>
      <c r="B193" s="7"/>
      <c r="C193" s="194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>
      <c r="A194" s="51"/>
      <c r="B194" s="7"/>
      <c r="C194" s="19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>
      <c r="A195" s="51"/>
      <c r="B195" s="7"/>
      <c r="C195" s="194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>
      <c r="A196" s="51"/>
      <c r="B196" s="7"/>
      <c r="C196" s="19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>
      <c r="A197" s="51"/>
      <c r="B197" s="7"/>
      <c r="C197" s="194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>
      <c r="A198" s="51"/>
      <c r="B198" s="7"/>
      <c r="C198" s="194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>
      <c r="A199" s="51"/>
      <c r="B199" s="7"/>
      <c r="C199" s="194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>
      <c r="A200" s="51"/>
      <c r="B200" s="7"/>
      <c r="C200" s="194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>
      <c r="A201" s="51"/>
      <c r="B201" s="7"/>
      <c r="C201" s="194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>
      <c r="A202" s="51"/>
      <c r="B202" s="7"/>
      <c r="C202" s="194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>
      <c r="A203" s="51"/>
      <c r="B203" s="7"/>
      <c r="C203" s="194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>
      <c r="A204" s="51"/>
      <c r="B204" s="7"/>
      <c r="C204" s="19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>
      <c r="A205" s="51"/>
      <c r="B205" s="7"/>
      <c r="C205" s="194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>
      <c r="A206" s="51"/>
      <c r="B206" s="7"/>
      <c r="C206" s="194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>
      <c r="A207" s="51"/>
      <c r="B207" s="7"/>
      <c r="C207" s="194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51"/>
      <c r="B208" s="7"/>
      <c r="C208" s="194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51"/>
      <c r="B209" s="7"/>
      <c r="C209" s="194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51"/>
      <c r="B210" s="7"/>
      <c r="C210" s="194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>
      <c r="A211" s="51"/>
      <c r="B211" s="7"/>
      <c r="C211" s="194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>
      <c r="A212" s="51"/>
      <c r="B212" s="7"/>
      <c r="C212" s="194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>
      <c r="A213" s="51"/>
      <c r="B213" s="7"/>
      <c r="C213" s="194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>
      <c r="A214" s="51"/>
      <c r="B214" s="7"/>
      <c r="C214" s="19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>
      <c r="A215" s="51"/>
      <c r="B215" s="7"/>
      <c r="C215" s="194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>
      <c r="A216" s="51"/>
      <c r="B216" s="7"/>
      <c r="C216" s="194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>
      <c r="A217" s="51"/>
      <c r="B217" s="7"/>
      <c r="C217" s="19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>
      <c r="A218" s="51"/>
      <c r="B218" s="7"/>
      <c r="C218" s="19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>
      <c r="A219" s="51"/>
      <c r="B219" s="7"/>
      <c r="C219" s="19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>
      <c r="A220" s="51"/>
      <c r="B220" s="7"/>
      <c r="C220" s="19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>
      <c r="A221" s="51"/>
      <c r="B221" s="7"/>
      <c r="C221" s="19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>
      <c r="A222" s="51"/>
      <c r="B222" s="7"/>
      <c r="C222" s="19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>
      <c r="A223" s="51"/>
      <c r="B223" s="7"/>
      <c r="C223" s="19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>
      <c r="A224" s="51"/>
      <c r="B224" s="7"/>
      <c r="C224" s="19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>
      <c r="A225" s="51"/>
      <c r="B225" s="7"/>
      <c r="C225" s="19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>
      <c r="A226" s="51"/>
      <c r="B226" s="7"/>
      <c r="C226" s="19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>
      <c r="A227" s="51"/>
      <c r="B227" s="7"/>
      <c r="C227" s="19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>
      <c r="A228" s="51"/>
      <c r="B228" s="7"/>
      <c r="C228" s="19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>
      <c r="A229" s="51"/>
      <c r="B229" s="7"/>
      <c r="C229" s="19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>
      <c r="A230" s="51"/>
      <c r="B230" s="7"/>
      <c r="C230" s="19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>
      <c r="A231" s="51"/>
      <c r="B231" s="7"/>
      <c r="C231" s="19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>
      <c r="A232" s="51"/>
      <c r="B232" s="7"/>
      <c r="C232" s="19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>
      <c r="A233" s="51"/>
      <c r="B233" s="7"/>
      <c r="C233" s="19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>
      <c r="A234" s="51"/>
      <c r="B234" s="7"/>
      <c r="C234" s="19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>
      <c r="A235" s="51"/>
      <c r="B235" s="7"/>
      <c r="C235" s="19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>
      <c r="A236" s="51"/>
      <c r="B236" s="7"/>
      <c r="C236" s="19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>
      <c r="A237" s="51"/>
      <c r="B237" s="7"/>
      <c r="C237" s="19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>
      <c r="A238" s="51"/>
      <c r="B238" s="7"/>
      <c r="C238" s="19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>
      <c r="A239" s="51"/>
      <c r="B239" s="7"/>
      <c r="C239" s="19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>
      <c r="A240" s="51"/>
      <c r="B240" s="7"/>
      <c r="C240" s="19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>
      <c r="A241" s="51"/>
      <c r="B241" s="7"/>
      <c r="C241" s="19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>
      <c r="A242" s="51"/>
      <c r="B242" s="7"/>
      <c r="C242" s="19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>
      <c r="A243" s="51"/>
      <c r="B243" s="7"/>
      <c r="C243" s="19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>
      <c r="A244" s="51"/>
      <c r="B244" s="7"/>
      <c r="C244" s="19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>
      <c r="A245" s="51"/>
      <c r="B245" s="7"/>
      <c r="C245" s="19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>
      <c r="A246" s="51"/>
      <c r="B246" s="7"/>
      <c r="C246" s="19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>
      <c r="A247" s="51"/>
      <c r="B247" s="7"/>
      <c r="C247" s="19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>
      <c r="A248" s="51"/>
      <c r="B248" s="7"/>
      <c r="C248" s="19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>
      <c r="A249" s="51"/>
      <c r="B249" s="7"/>
      <c r="C249" s="19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>
      <c r="A250" s="51"/>
      <c r="B250" s="7"/>
      <c r="C250" s="19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>
      <c r="A251" s="51"/>
      <c r="B251" s="7"/>
      <c r="C251" s="19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>
      <c r="A252" s="51"/>
      <c r="B252" s="7"/>
      <c r="C252" s="19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>
      <c r="A253" s="51"/>
      <c r="B253" s="7"/>
      <c r="C253" s="19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>
      <c r="A254" s="51"/>
      <c r="B254" s="7"/>
      <c r="C254" s="19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>
      <c r="A255" s="51"/>
      <c r="B255" s="7"/>
      <c r="C255" s="19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>
      <c r="A256" s="51"/>
      <c r="B256" s="7"/>
      <c r="C256" s="19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>
      <c r="A257" s="51"/>
      <c r="B257" s="7"/>
      <c r="C257" s="19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>
      <c r="A258" s="51"/>
      <c r="B258" s="7"/>
      <c r="C258" s="19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>
      <c r="A259" s="51"/>
      <c r="B259" s="7"/>
      <c r="C259" s="19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>
      <c r="A260" s="51"/>
      <c r="B260" s="7"/>
      <c r="C260" s="19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>
      <c r="A261" s="51"/>
      <c r="B261" s="7"/>
      <c r="C261" s="19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>
      <c r="A262" s="51"/>
      <c r="B262" s="7"/>
      <c r="C262" s="19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>
      <c r="A263" s="51"/>
      <c r="B263" s="7"/>
      <c r="C263" s="19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>
      <c r="A264" s="51"/>
      <c r="B264" s="7"/>
      <c r="C264" s="19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>
      <c r="A265" s="51"/>
      <c r="B265" s="7"/>
      <c r="C265" s="19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>
      <c r="A266" s="51"/>
      <c r="B266" s="7"/>
      <c r="C266" s="19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>
      <c r="A267" s="51"/>
      <c r="B267" s="7"/>
      <c r="C267" s="19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>
      <c r="A268" s="51"/>
      <c r="B268" s="7"/>
      <c r="C268" s="19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>
      <c r="A269" s="51"/>
      <c r="B269" s="7"/>
      <c r="C269" s="19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>
      <c r="A270" s="51"/>
      <c r="B270" s="7"/>
      <c r="C270" s="19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>
      <c r="A271" s="51"/>
      <c r="B271" s="7"/>
      <c r="C271" s="19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51"/>
      <c r="B272" s="7"/>
      <c r="C272" s="19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51"/>
      <c r="B273" s="7"/>
      <c r="C273" s="19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51"/>
      <c r="B274" s="7"/>
      <c r="C274" s="19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51"/>
      <c r="B275" s="7"/>
      <c r="C275" s="19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>
      <c r="A276" s="51"/>
      <c r="B276" s="7"/>
      <c r="C276" s="19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>
      <c r="A277" s="51"/>
      <c r="B277" s="7"/>
      <c r="C277" s="19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>
      <c r="A278" s="51"/>
      <c r="B278" s="7"/>
      <c r="C278" s="19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>
      <c r="A279" s="51"/>
      <c r="B279" s="7"/>
      <c r="C279" s="19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>
      <c r="A280" s="51"/>
      <c r="B280" s="7"/>
      <c r="C280" s="19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>
      <c r="A281" s="51"/>
      <c r="B281" s="7"/>
      <c r="C281" s="19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>
      <c r="A282" s="51"/>
      <c r="B282" s="7"/>
      <c r="C282" s="19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>
      <c r="A283" s="51"/>
      <c r="B283" s="7"/>
      <c r="C283" s="19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>
      <c r="A284" s="51"/>
      <c r="B284" s="7"/>
      <c r="C284" s="19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>
      <c r="A285" s="51"/>
      <c r="B285" s="7"/>
      <c r="C285" s="19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>
      <c r="A286" s="51"/>
      <c r="B286" s="7"/>
      <c r="C286" s="194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>
      <c r="A287" s="51"/>
      <c r="B287" s="7"/>
      <c r="C287" s="194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>
      <c r="A288" s="51"/>
      <c r="B288" s="7"/>
      <c r="C288" s="194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>
      <c r="A289" s="51"/>
      <c r="B289" s="7"/>
      <c r="C289" s="194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>
      <c r="A290" s="51"/>
      <c r="B290" s="7"/>
      <c r="C290" s="194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>
      <c r="A291" s="51"/>
      <c r="B291" s="7"/>
      <c r="C291" s="19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>
      <c r="A292" s="51"/>
      <c r="B292" s="7"/>
      <c r="C292" s="19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>
      <c r="A293" s="51"/>
      <c r="B293" s="7"/>
      <c r="C293" s="194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>
      <c r="A294" s="51"/>
      <c r="B294" s="7"/>
      <c r="C294" s="19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>
      <c r="A295" s="51"/>
      <c r="B295" s="7"/>
      <c r="C295" s="194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>
      <c r="A296" s="51"/>
      <c r="B296" s="7"/>
      <c r="C296" s="194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>
      <c r="A297" s="51"/>
      <c r="B297" s="7"/>
      <c r="C297" s="194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>
      <c r="A298" s="51"/>
      <c r="B298" s="7"/>
      <c r="C298" s="194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>
      <c r="A299" s="51"/>
      <c r="B299" s="7"/>
      <c r="C299" s="194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>
      <c r="A300" s="51"/>
      <c r="B300" s="7"/>
      <c r="C300" s="194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>
      <c r="A301" s="51"/>
      <c r="B301" s="7"/>
      <c r="C301" s="194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>
      <c r="A302" s="51"/>
      <c r="B302" s="7"/>
      <c r="C302" s="194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>
      <c r="A303" s="51"/>
      <c r="B303" s="7"/>
      <c r="C303" s="194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>
      <c r="A304" s="51"/>
      <c r="B304" s="7"/>
      <c r="C304" s="19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>
      <c r="A305" s="51"/>
      <c r="B305" s="7"/>
      <c r="C305" s="194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>
      <c r="A306" s="51"/>
      <c r="B306" s="7"/>
      <c r="C306" s="194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>
      <c r="A307" s="51"/>
      <c r="B307" s="7"/>
      <c r="C307" s="194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>
      <c r="A308" s="51"/>
      <c r="B308" s="7"/>
      <c r="C308" s="194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>
      <c r="A309" s="51"/>
      <c r="B309" s="7"/>
      <c r="C309" s="194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>
      <c r="A310" s="51"/>
      <c r="B310" s="7"/>
      <c r="C310" s="194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>
      <c r="A311" s="51"/>
      <c r="B311" s="7"/>
      <c r="C311" s="194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>
      <c r="A312" s="51"/>
      <c r="B312" s="7"/>
      <c r="C312" s="194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>
      <c r="A313" s="51"/>
      <c r="B313" s="7"/>
      <c r="C313" s="194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>
      <c r="A314" s="51"/>
      <c r="B314" s="7"/>
      <c r="C314" s="19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>
      <c r="A315" s="51"/>
      <c r="B315" s="7"/>
      <c r="C315" s="194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>
      <c r="A316" s="51"/>
      <c r="B316" s="7"/>
      <c r="C316" s="194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>
      <c r="A317" s="51"/>
      <c r="B317" s="7"/>
      <c r="C317" s="194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>
      <c r="A318" s="51"/>
      <c r="B318" s="7"/>
      <c r="C318" s="194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>
      <c r="A319" s="51"/>
      <c r="B319" s="7"/>
      <c r="C319" s="194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>
      <c r="A320" s="51"/>
      <c r="B320" s="7"/>
      <c r="C320" s="194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>
      <c r="A321" s="51"/>
      <c r="B321" s="7"/>
      <c r="C321" s="194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>
      <c r="A322" s="51"/>
      <c r="B322" s="7"/>
      <c r="C322" s="194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>
      <c r="A323" s="51"/>
      <c r="B323" s="7"/>
      <c r="C323" s="194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>
      <c r="A324" s="51"/>
      <c r="B324" s="7"/>
      <c r="C324" s="19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>
      <c r="A325" s="51"/>
      <c r="B325" s="7"/>
      <c r="C325" s="194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>
      <c r="A326" s="51"/>
      <c r="B326" s="7"/>
      <c r="C326" s="194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>
      <c r="A327" s="51"/>
      <c r="B327" s="7"/>
      <c r="C327" s="194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>
      <c r="A328" s="51"/>
      <c r="B328" s="7"/>
      <c r="C328" s="194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>
      <c r="A329" s="51"/>
      <c r="B329" s="7"/>
      <c r="C329" s="194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>
      <c r="A330" s="51"/>
      <c r="B330" s="7"/>
      <c r="C330" s="194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>
      <c r="A331" s="51"/>
      <c r="B331" s="7"/>
      <c r="C331" s="194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>
      <c r="A332" s="51"/>
      <c r="B332" s="7"/>
      <c r="C332" s="194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>
      <c r="A333" s="51"/>
      <c r="B333" s="7"/>
      <c r="C333" s="194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>
      <c r="A334" s="51"/>
      <c r="B334" s="7"/>
      <c r="C334" s="19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>
      <c r="A335" s="51"/>
      <c r="B335" s="7"/>
      <c r="C335" s="194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>
      <c r="A336" s="51"/>
      <c r="B336" s="7"/>
      <c r="C336" s="194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>
      <c r="A337" s="51"/>
      <c r="B337" s="7"/>
      <c r="C337" s="194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>
      <c r="A338" s="51"/>
      <c r="B338" s="7"/>
      <c r="C338" s="194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>
      <c r="A339" s="51"/>
      <c r="B339" s="7"/>
      <c r="C339" s="194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>
      <c r="A340" s="51"/>
      <c r="B340" s="7"/>
      <c r="C340" s="194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>
      <c r="A341" s="51"/>
      <c r="B341" s="7"/>
      <c r="C341" s="194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>
      <c r="A342" s="51"/>
      <c r="B342" s="7"/>
      <c r="C342" s="194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>
      <c r="A343" s="51"/>
      <c r="B343" s="7"/>
      <c r="C343" s="194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>
      <c r="A344" s="51"/>
      <c r="B344" s="7"/>
      <c r="C344" s="19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>
      <c r="A345" s="51"/>
      <c r="B345" s="7"/>
      <c r="C345" s="194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>
      <c r="A346" s="51"/>
      <c r="B346" s="7"/>
      <c r="C346" s="194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>
      <c r="A347" s="51"/>
      <c r="B347" s="7"/>
      <c r="C347" s="194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>
      <c r="A348" s="51"/>
      <c r="B348" s="7"/>
      <c r="C348" s="194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>
      <c r="A349" s="51"/>
      <c r="B349" s="7"/>
      <c r="C349" s="194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>
      <c r="A350" s="51"/>
      <c r="B350" s="7"/>
      <c r="C350" s="194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>
      <c r="A351" s="51"/>
      <c r="B351" s="7"/>
      <c r="C351" s="194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>
      <c r="A352" s="51"/>
      <c r="B352" s="7"/>
      <c r="C352" s="194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>
      <c r="A353" s="51"/>
      <c r="B353" s="7"/>
      <c r="C353" s="194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>
      <c r="A354" s="51"/>
      <c r="B354" s="7"/>
      <c r="C354" s="19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>
      <c r="A355" s="51"/>
      <c r="B355" s="7"/>
      <c r="C355" s="194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>
      <c r="A356" s="51"/>
      <c r="B356" s="7"/>
      <c r="C356" s="194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>
      <c r="A357" s="51"/>
      <c r="B357" s="7"/>
      <c r="C357" s="194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>
      <c r="A358" s="51"/>
      <c r="B358" s="7"/>
      <c r="C358" s="194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>
      <c r="A359" s="51"/>
      <c r="B359" s="7"/>
      <c r="C359" s="194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>
      <c r="A360" s="51"/>
      <c r="B360" s="7"/>
      <c r="C360" s="194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>
      <c r="A361" s="51"/>
      <c r="B361" s="7"/>
      <c r="C361" s="194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>
      <c r="A362" s="51"/>
      <c r="B362" s="7"/>
      <c r="C362" s="194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>
      <c r="A363" s="51"/>
      <c r="B363" s="7"/>
      <c r="C363" s="194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>
      <c r="A364" s="51"/>
      <c r="B364" s="7"/>
      <c r="C364" s="19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>
      <c r="A365" s="51"/>
      <c r="B365" s="7"/>
      <c r="C365" s="194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>
      <c r="A366" s="51"/>
      <c r="B366" s="7"/>
      <c r="C366" s="194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>
      <c r="A367" s="51"/>
      <c r="B367" s="7"/>
      <c r="C367" s="194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>
      <c r="A368" s="51"/>
      <c r="B368" s="7"/>
      <c r="C368" s="194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>
      <c r="A369" s="51"/>
      <c r="B369" s="7"/>
      <c r="C369" s="194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>
      <c r="A370" s="51"/>
      <c r="B370" s="7"/>
      <c r="C370" s="194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>
      <c r="A371" s="51"/>
      <c r="B371" s="7"/>
      <c r="C371" s="194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>
      <c r="A372" s="51"/>
      <c r="B372" s="7"/>
      <c r="C372" s="194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>
      <c r="A373" s="51"/>
      <c r="B373" s="7"/>
      <c r="C373" s="194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>
      <c r="A374" s="51"/>
      <c r="B374" s="7"/>
      <c r="C374" s="194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>
      <c r="A375" s="51"/>
      <c r="B375" s="7"/>
      <c r="C375" s="194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>
      <c r="A376" s="51"/>
      <c r="B376" s="7"/>
      <c r="C376" s="194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>
      <c r="A377" s="51"/>
      <c r="B377" s="7"/>
      <c r="C377" s="194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>
      <c r="A378" s="51"/>
      <c r="B378" s="7"/>
      <c r="C378" s="194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>
      <c r="A379" s="51"/>
      <c r="B379" s="7"/>
      <c r="C379" s="194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>
      <c r="A380" s="51"/>
      <c r="B380" s="7"/>
      <c r="C380" s="194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>
      <c r="A381" s="51"/>
      <c r="B381" s="7"/>
      <c r="C381" s="194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>
      <c r="A382" s="51"/>
      <c r="B382" s="7"/>
      <c r="C382" s="194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>
      <c r="A383" s="51"/>
      <c r="B383" s="7"/>
      <c r="C383" s="194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>
      <c r="A384" s="51"/>
      <c r="B384" s="7"/>
      <c r="C384" s="194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>
      <c r="A385" s="51"/>
      <c r="B385" s="7"/>
      <c r="C385" s="194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>
      <c r="A386" s="51"/>
      <c r="B386" s="7"/>
      <c r="C386" s="19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>
      <c r="A387" s="51"/>
      <c r="B387" s="7"/>
      <c r="C387" s="194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>
      <c r="A388" s="51"/>
      <c r="B388" s="7"/>
      <c r="C388" s="194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>
      <c r="A389" s="51"/>
      <c r="B389" s="7"/>
      <c r="C389" s="194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>
      <c r="A390" s="51"/>
      <c r="B390" s="7"/>
      <c r="C390" s="194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>
      <c r="A391" s="51"/>
      <c r="B391" s="7"/>
      <c r="C391" s="194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>
      <c r="A392" s="51"/>
      <c r="B392" s="7"/>
      <c r="C392" s="194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>
      <c r="A393" s="51"/>
      <c r="B393" s="7"/>
      <c r="C393" s="194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>
      <c r="A394" s="51"/>
      <c r="B394" s="7"/>
      <c r="C394" s="194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>
      <c r="A395" s="51"/>
      <c r="B395" s="7"/>
      <c r="C395" s="194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>
      <c r="A396" s="51"/>
      <c r="B396" s="7"/>
      <c r="C396" s="194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>
      <c r="A397" s="51"/>
      <c r="B397" s="7"/>
      <c r="C397" s="194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>
      <c r="A398" s="51"/>
      <c r="B398" s="7"/>
      <c r="C398" s="194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>
      <c r="A399" s="51"/>
      <c r="B399" s="7"/>
      <c r="C399" s="194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>
      <c r="A400" s="51"/>
      <c r="B400" s="7"/>
      <c r="C400" s="19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>
      <c r="A401" s="51"/>
      <c r="B401" s="7"/>
      <c r="C401" s="194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>
      <c r="A402" s="51"/>
      <c r="B402" s="7"/>
      <c r="C402" s="194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>
      <c r="A403" s="51"/>
      <c r="B403" s="7"/>
      <c r="C403" s="194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>
      <c r="A404" s="51"/>
      <c r="B404" s="7"/>
      <c r="C404" s="194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>
      <c r="A405" s="51"/>
      <c r="B405" s="7"/>
      <c r="C405" s="194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>
      <c r="A406" s="51"/>
      <c r="B406" s="7"/>
      <c r="C406" s="194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>
      <c r="A407" s="51"/>
      <c r="B407" s="7"/>
      <c r="C407" s="194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>
      <c r="A408" s="51"/>
      <c r="B408" s="7"/>
      <c r="C408" s="194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>
      <c r="A409" s="51"/>
      <c r="B409" s="7"/>
      <c r="C409" s="194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>
      <c r="A410" s="51"/>
      <c r="B410" s="7"/>
      <c r="C410" s="194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>
      <c r="A411" s="51"/>
      <c r="B411" s="7"/>
      <c r="C411" s="194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>
      <c r="A412" s="51"/>
      <c r="B412" s="7"/>
      <c r="C412" s="194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>
      <c r="A413" s="51"/>
      <c r="B413" s="7"/>
      <c r="C413" s="194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>
      <c r="A414" s="51"/>
      <c r="B414" s="7"/>
      <c r="C414" s="194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>
      <c r="A415" s="51"/>
      <c r="B415" s="7"/>
      <c r="C415" s="194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>
      <c r="A416" s="51"/>
      <c r="B416" s="7"/>
      <c r="C416" s="194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>
      <c r="A417" s="51"/>
      <c r="B417" s="7"/>
      <c r="C417" s="194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>
      <c r="A418" s="51"/>
      <c r="B418" s="7"/>
      <c r="C418" s="194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>
      <c r="A419" s="51"/>
      <c r="B419" s="7"/>
      <c r="C419" s="194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>
      <c r="A420" s="51"/>
      <c r="B420" s="7"/>
      <c r="C420" s="194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>
      <c r="A421" s="51"/>
      <c r="B421" s="7"/>
      <c r="C421" s="194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>
      <c r="A422" s="51"/>
      <c r="B422" s="7"/>
      <c r="C422" s="194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>
      <c r="A423" s="51"/>
      <c r="B423" s="7"/>
      <c r="C423" s="194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>
      <c r="A424" s="51"/>
      <c r="B424" s="7"/>
      <c r="C424" s="194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>
      <c r="A425" s="51"/>
      <c r="B425" s="7"/>
      <c r="C425" s="194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>
      <c r="A426" s="51"/>
      <c r="B426" s="7"/>
      <c r="C426" s="194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>
      <c r="A427" s="51"/>
      <c r="B427" s="7"/>
      <c r="C427" s="194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>
      <c r="A428" s="51"/>
      <c r="B428" s="7"/>
      <c r="C428" s="194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>
      <c r="A429" s="51"/>
      <c r="B429" s="7"/>
      <c r="C429" s="194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>
      <c r="A430" s="51"/>
      <c r="B430" s="7"/>
      <c r="C430" s="194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>
      <c r="A431" s="51"/>
      <c r="B431" s="7"/>
      <c r="C431" s="194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>
      <c r="A432" s="51"/>
      <c r="B432" s="7"/>
      <c r="C432" s="194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>
      <c r="A433" s="51"/>
      <c r="B433" s="7"/>
      <c r="C433" s="194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>
      <c r="A434" s="51"/>
      <c r="B434" s="7"/>
      <c r="C434" s="194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>
      <c r="A435" s="51"/>
      <c r="B435" s="7"/>
      <c r="C435" s="19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>
      <c r="A436" s="51"/>
      <c r="B436" s="7"/>
      <c r="C436" s="194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>
      <c r="A437" s="51"/>
      <c r="B437" s="7"/>
      <c r="C437" s="194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>
      <c r="A438" s="51"/>
      <c r="B438" s="7"/>
      <c r="C438" s="194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>
      <c r="A439" s="51"/>
      <c r="B439" s="7"/>
      <c r="C439" s="194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>
      <c r="A440" s="51"/>
      <c r="B440" s="7"/>
      <c r="C440" s="194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>
      <c r="A441" s="51"/>
      <c r="B441" s="7"/>
      <c r="C441" s="194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>
      <c r="A442" s="51"/>
      <c r="B442" s="7"/>
      <c r="C442" s="194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>
      <c r="A443" s="51"/>
      <c r="B443" s="7"/>
      <c r="C443" s="194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>
      <c r="A444" s="51"/>
      <c r="B444" s="7"/>
      <c r="C444" s="194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>
      <c r="A445" s="51"/>
      <c r="B445" s="7"/>
      <c r="C445" s="194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>
      <c r="A446" s="51"/>
      <c r="B446" s="7"/>
      <c r="C446" s="194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>
      <c r="A447" s="51"/>
      <c r="B447" s="7"/>
      <c r="C447" s="194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>
      <c r="A448" s="51"/>
      <c r="B448" s="7"/>
      <c r="C448" s="194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>
      <c r="A449" s="51"/>
      <c r="B449" s="7"/>
      <c r="C449" s="194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>
      <c r="A450" s="51"/>
      <c r="B450" s="7"/>
      <c r="C450" s="194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>
      <c r="A451" s="51"/>
      <c r="B451" s="7"/>
      <c r="C451" s="194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>
      <c r="A452" s="51"/>
      <c r="B452" s="7"/>
      <c r="C452" s="194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>
      <c r="A453" s="51"/>
      <c r="B453" s="7"/>
      <c r="C453" s="194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>
      <c r="A454" s="51"/>
      <c r="B454" s="7"/>
      <c r="C454" s="194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>
      <c r="A455" s="51"/>
      <c r="B455" s="7"/>
      <c r="C455" s="194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>
      <c r="A456" s="51"/>
      <c r="B456" s="7"/>
      <c r="C456" s="194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>
      <c r="A457" s="51"/>
      <c r="B457" s="7"/>
      <c r="C457" s="194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>
      <c r="A458" s="51"/>
      <c r="B458" s="7"/>
      <c r="C458" s="194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>
      <c r="A459" s="51"/>
      <c r="B459" s="7"/>
      <c r="C459" s="194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>
      <c r="A460" s="51"/>
      <c r="B460" s="7"/>
      <c r="C460" s="194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>
      <c r="A461" s="51"/>
      <c r="B461" s="7"/>
      <c r="C461" s="194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>
      <c r="A462" s="51"/>
      <c r="B462" s="7"/>
      <c r="C462" s="194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>
      <c r="A463" s="51"/>
      <c r="B463" s="7"/>
      <c r="C463" s="194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>
      <c r="A464" s="51"/>
      <c r="B464" s="7"/>
      <c r="C464" s="194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>
      <c r="A465" s="51"/>
      <c r="B465" s="7"/>
      <c r="C465" s="194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>
      <c r="A466" s="51"/>
      <c r="B466" s="7"/>
      <c r="C466" s="194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>
      <c r="A467" s="51"/>
      <c r="B467" s="7"/>
      <c r="C467" s="194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>
      <c r="A468" s="51"/>
      <c r="B468" s="7"/>
      <c r="C468" s="194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>
      <c r="A469" s="51"/>
      <c r="B469" s="7"/>
      <c r="C469" s="194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>
      <c r="A470" s="51"/>
      <c r="B470" s="7"/>
      <c r="C470" s="194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>
      <c r="A471" s="51"/>
      <c r="B471" s="7"/>
      <c r="C471" s="194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>
      <c r="A472" s="51"/>
      <c r="B472" s="7"/>
      <c r="C472" s="194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>
      <c r="A473" s="51"/>
      <c r="B473" s="7"/>
      <c r="C473" s="194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>
      <c r="A474" s="51"/>
      <c r="B474" s="7"/>
      <c r="C474" s="194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>
      <c r="A475" s="51"/>
      <c r="B475" s="7"/>
      <c r="C475" s="194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>
      <c r="A476" s="51"/>
      <c r="B476" s="7"/>
      <c r="C476" s="194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>
      <c r="A477" s="51"/>
      <c r="B477" s="7"/>
      <c r="C477" s="194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>
      <c r="A478" s="51"/>
      <c r="B478" s="7"/>
      <c r="C478" s="194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>
      <c r="A479" s="51"/>
      <c r="B479" s="7"/>
      <c r="C479" s="194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>
      <c r="A480" s="51"/>
      <c r="B480" s="7"/>
      <c r="C480" s="194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>
      <c r="A481" s="51"/>
      <c r="B481" s="7"/>
      <c r="C481" s="194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>
      <c r="A482" s="51"/>
      <c r="B482" s="7"/>
      <c r="C482" s="194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>
      <c r="A483" s="51"/>
      <c r="B483" s="7"/>
      <c r="C483" s="194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>
      <c r="A484" s="51"/>
      <c r="B484" s="7"/>
      <c r="C484" s="194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>
      <c r="A485" s="51"/>
      <c r="B485" s="7"/>
      <c r="C485" s="194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>
      <c r="A486" s="51"/>
      <c r="B486" s="7"/>
      <c r="C486" s="194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>
      <c r="A487" s="51"/>
      <c r="B487" s="7"/>
      <c r="C487" s="194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>
      <c r="A488" s="51"/>
      <c r="B488" s="7"/>
      <c r="C488" s="194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>
      <c r="A489" s="51"/>
      <c r="B489" s="7"/>
      <c r="C489" s="194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>
      <c r="A490" s="51"/>
      <c r="B490" s="7"/>
      <c r="C490" s="194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>
      <c r="A491" s="51"/>
      <c r="B491" s="7"/>
      <c r="C491" s="194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>
      <c r="A492" s="51"/>
      <c r="B492" s="7"/>
      <c r="C492" s="194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>
      <c r="A493" s="51"/>
      <c r="B493" s="7"/>
      <c r="C493" s="194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>
      <c r="A494" s="51"/>
      <c r="B494" s="7"/>
      <c r="C494" s="194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>
      <c r="A495" s="51"/>
      <c r="B495" s="7"/>
      <c r="C495" s="194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>
      <c r="A496" s="51"/>
      <c r="B496" s="7"/>
      <c r="C496" s="194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>
      <c r="A497" s="51"/>
      <c r="B497" s="7"/>
      <c r="C497" s="194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>
      <c r="A498" s="51"/>
      <c r="B498" s="7"/>
      <c r="C498" s="194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>
      <c r="A499" s="51"/>
      <c r="B499" s="7"/>
      <c r="C499" s="194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>
      <c r="A500" s="51"/>
      <c r="B500" s="7"/>
      <c r="C500" s="194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>
      <c r="A501" s="51"/>
      <c r="B501" s="7"/>
      <c r="C501" s="194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>
      <c r="A502" s="51"/>
      <c r="B502" s="7"/>
      <c r="C502" s="194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>
      <c r="A503" s="51"/>
      <c r="B503" s="7"/>
      <c r="C503" s="194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>
      <c r="A504" s="51"/>
      <c r="B504" s="7"/>
      <c r="C504" s="194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>
      <c r="A505" s="51"/>
      <c r="B505" s="7"/>
      <c r="C505" s="194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>
      <c r="A506" s="51"/>
      <c r="B506" s="7"/>
      <c r="C506" s="194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>
      <c r="A507" s="51"/>
      <c r="B507" s="7"/>
      <c r="C507" s="194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>
      <c r="A508" s="51"/>
      <c r="B508" s="7"/>
      <c r="C508" s="194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>
      <c r="A509" s="51"/>
      <c r="B509" s="7"/>
      <c r="C509" s="194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>
      <c r="A510" s="51"/>
      <c r="B510" s="7"/>
      <c r="C510" s="194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>
      <c r="A511" s="51"/>
      <c r="B511" s="7"/>
      <c r="C511" s="194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>
      <c r="A512" s="51"/>
      <c r="B512" s="7"/>
      <c r="C512" s="194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>
      <c r="A513" s="51"/>
      <c r="B513" s="7"/>
      <c r="C513" s="194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>
      <c r="A514" s="51"/>
      <c r="B514" s="7"/>
      <c r="C514" s="194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>
      <c r="A515" s="51"/>
      <c r="B515" s="7"/>
      <c r="C515" s="194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>
      <c r="A516" s="51"/>
      <c r="B516" s="7"/>
      <c r="C516" s="194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>
      <c r="A517" s="51"/>
      <c r="B517" s="7"/>
      <c r="C517" s="194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>
      <c r="A518" s="51"/>
      <c r="B518" s="7"/>
      <c r="C518" s="194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>
      <c r="A519" s="51"/>
      <c r="B519" s="7"/>
      <c r="C519" s="194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>
      <c r="A520" s="51"/>
      <c r="B520" s="7"/>
      <c r="C520" s="194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>
      <c r="A521" s="51"/>
      <c r="B521" s="7"/>
      <c r="C521" s="194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>
      <c r="A522" s="51"/>
      <c r="B522" s="7"/>
      <c r="C522" s="194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2.75">
      <c r="A523" s="51"/>
      <c r="B523" s="7"/>
      <c r="C523" s="194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2.75">
      <c r="A524" s="51"/>
      <c r="B524" s="7"/>
      <c r="C524" s="194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2.75">
      <c r="A525" s="51"/>
      <c r="B525" s="7"/>
      <c r="C525" s="194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2.75">
      <c r="A526" s="51"/>
      <c r="B526" s="7"/>
      <c r="C526" s="194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2.75">
      <c r="A527" s="51"/>
      <c r="B527" s="7"/>
      <c r="C527" s="194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2.75">
      <c r="A528" s="51"/>
      <c r="B528" s="7"/>
      <c r="C528" s="194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2.75">
      <c r="A529" s="51"/>
      <c r="B529" s="7"/>
      <c r="C529" s="194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2.75">
      <c r="A530" s="51"/>
      <c r="B530" s="7"/>
      <c r="C530" s="194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2.75">
      <c r="A531" s="51"/>
      <c r="B531" s="7"/>
      <c r="C531" s="194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2.75">
      <c r="A532" s="51"/>
      <c r="B532" s="7"/>
      <c r="C532" s="194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2.75">
      <c r="A533" s="51"/>
      <c r="B533" s="7"/>
      <c r="C533" s="194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2.75">
      <c r="A534" s="51"/>
      <c r="B534" s="7"/>
      <c r="C534" s="194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2.75">
      <c r="A535" s="51"/>
      <c r="B535" s="7"/>
      <c r="C535" s="194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2.75">
      <c r="A536" s="51"/>
      <c r="B536" s="7"/>
      <c r="C536" s="194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2.75">
      <c r="A537" s="51"/>
      <c r="B537" s="7"/>
      <c r="C537" s="194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2.75">
      <c r="A538" s="51"/>
      <c r="B538" s="7"/>
      <c r="C538" s="194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2.75">
      <c r="A539" s="51"/>
      <c r="B539" s="7"/>
      <c r="C539" s="194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2.75">
      <c r="A540" s="51"/>
      <c r="B540" s="7"/>
      <c r="C540" s="194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2.75">
      <c r="A541" s="51"/>
      <c r="B541" s="7"/>
      <c r="C541" s="194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2.75">
      <c r="A542" s="51"/>
      <c r="B542" s="7"/>
      <c r="C542" s="194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2.75">
      <c r="A543" s="51"/>
      <c r="B543" s="7"/>
      <c r="C543" s="194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2.75">
      <c r="A544" s="51"/>
      <c r="B544" s="7"/>
      <c r="C544" s="194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2.75">
      <c r="A545" s="51"/>
      <c r="B545" s="7"/>
      <c r="C545" s="194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2.75">
      <c r="A546" s="51"/>
      <c r="B546" s="7"/>
      <c r="C546" s="194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2.75">
      <c r="A547" s="51"/>
      <c r="B547" s="7"/>
      <c r="C547" s="194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2.75">
      <c r="A548" s="51"/>
      <c r="B548" s="7"/>
      <c r="C548" s="194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2.75">
      <c r="A549" s="51"/>
      <c r="B549" s="7"/>
      <c r="C549" s="194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2.75">
      <c r="A550" s="51"/>
      <c r="B550" s="7"/>
      <c r="C550" s="194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2.75">
      <c r="A551" s="51"/>
      <c r="B551" s="7"/>
      <c r="C551" s="194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2.75">
      <c r="A552" s="51"/>
      <c r="B552" s="7"/>
      <c r="C552" s="194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2.75">
      <c r="A553" s="51"/>
      <c r="B553" s="7"/>
      <c r="C553" s="194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2.75">
      <c r="A554" s="51"/>
      <c r="B554" s="7"/>
      <c r="C554" s="194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2.75">
      <c r="A555" s="51"/>
      <c r="B555" s="7"/>
      <c r="C555" s="194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2.75">
      <c r="A556" s="51"/>
      <c r="B556" s="7"/>
      <c r="C556" s="194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2.75">
      <c r="A557" s="51"/>
      <c r="B557" s="7"/>
      <c r="C557" s="194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2.75">
      <c r="A558" s="51"/>
      <c r="B558" s="7"/>
      <c r="C558" s="194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2.75">
      <c r="A559" s="51"/>
      <c r="B559" s="7"/>
      <c r="C559" s="194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2.75">
      <c r="A560" s="51"/>
      <c r="B560" s="7"/>
      <c r="C560" s="194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2.75">
      <c r="A561" s="51"/>
      <c r="B561" s="7"/>
      <c r="C561" s="194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2.75">
      <c r="A562" s="51"/>
      <c r="B562" s="7"/>
      <c r="C562" s="194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2.75">
      <c r="A563" s="51"/>
      <c r="B563" s="7"/>
      <c r="C563" s="194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2.75">
      <c r="A564" s="51"/>
      <c r="B564" s="7"/>
      <c r="C564" s="194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2.75">
      <c r="A565" s="51"/>
      <c r="B565" s="7"/>
      <c r="C565" s="194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2.75">
      <c r="A566" s="51"/>
      <c r="B566" s="7"/>
      <c r="C566" s="194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2.75">
      <c r="A567" s="51"/>
      <c r="B567" s="7"/>
      <c r="C567" s="194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2.75">
      <c r="A568" s="51"/>
      <c r="B568" s="7"/>
      <c r="C568" s="194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2.75">
      <c r="A569" s="51"/>
      <c r="B569" s="7"/>
      <c r="C569" s="194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2.75">
      <c r="A570" s="51"/>
      <c r="B570" s="7"/>
      <c r="C570" s="194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2.75">
      <c r="A571" s="51"/>
      <c r="B571" s="7"/>
      <c r="C571" s="194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2.75">
      <c r="A572" s="51"/>
      <c r="B572" s="7"/>
      <c r="C572" s="194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2.75">
      <c r="A573" s="51"/>
      <c r="B573" s="7"/>
      <c r="C573" s="194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2.75">
      <c r="A574" s="51"/>
      <c r="B574" s="7"/>
      <c r="C574" s="194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2.75">
      <c r="A575" s="51"/>
      <c r="B575" s="7"/>
      <c r="C575" s="194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2.75">
      <c r="A576" s="51"/>
      <c r="B576" s="7"/>
      <c r="C576" s="194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2.75">
      <c r="A577" s="51"/>
      <c r="B577" s="7"/>
      <c r="C577" s="194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2.75">
      <c r="A578" s="51"/>
      <c r="B578" s="7"/>
      <c r="C578" s="194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2.75">
      <c r="A579" s="51"/>
      <c r="B579" s="7"/>
      <c r="C579" s="194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2.75">
      <c r="A580" s="51"/>
      <c r="B580" s="7"/>
      <c r="C580" s="194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2.75">
      <c r="A581" s="51"/>
      <c r="B581" s="7"/>
      <c r="C581" s="194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2.75">
      <c r="A582" s="51"/>
      <c r="B582" s="7"/>
      <c r="C582" s="194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2.75">
      <c r="A583" s="51"/>
      <c r="B583" s="7"/>
      <c r="C583" s="194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2.75">
      <c r="A584" s="51"/>
      <c r="B584" s="7"/>
      <c r="C584" s="194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2.75">
      <c r="A585" s="51"/>
      <c r="B585" s="7"/>
      <c r="C585" s="194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2.75">
      <c r="A586" s="51"/>
      <c r="B586" s="7"/>
      <c r="C586" s="194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2.75">
      <c r="A587" s="51"/>
      <c r="B587" s="7"/>
      <c r="C587" s="194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2.75">
      <c r="A588" s="51"/>
      <c r="B588" s="7"/>
      <c r="C588" s="194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2.75">
      <c r="A589" s="51"/>
      <c r="B589" s="7"/>
      <c r="C589" s="194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2.75">
      <c r="A590" s="51"/>
      <c r="B590" s="7"/>
      <c r="C590" s="194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2.75">
      <c r="A591" s="51"/>
      <c r="B591" s="7"/>
      <c r="C591" s="194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2.75">
      <c r="A592" s="51"/>
      <c r="B592" s="7"/>
      <c r="C592" s="194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2.75">
      <c r="A593" s="51"/>
      <c r="B593" s="7"/>
      <c r="C593" s="194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2.75">
      <c r="A594" s="51"/>
      <c r="B594" s="7"/>
      <c r="C594" s="194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2.75">
      <c r="A595" s="51"/>
      <c r="B595" s="7"/>
      <c r="C595" s="194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2.75">
      <c r="A596" s="51"/>
      <c r="B596" s="7"/>
      <c r="C596" s="194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2.75">
      <c r="A597" s="51"/>
      <c r="B597" s="7"/>
      <c r="C597" s="194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2.75">
      <c r="A598" s="51"/>
      <c r="B598" s="7"/>
      <c r="C598" s="194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2.75">
      <c r="A599" s="51"/>
      <c r="B599" s="7"/>
      <c r="C599" s="194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2.75">
      <c r="A600" s="51"/>
      <c r="B600" s="7"/>
      <c r="C600" s="194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2.75">
      <c r="A601" s="51"/>
      <c r="B601" s="7"/>
      <c r="C601" s="194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2.75">
      <c r="A602" s="51"/>
      <c r="B602" s="7"/>
      <c r="C602" s="194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2.75">
      <c r="A603" s="51"/>
      <c r="B603" s="7"/>
      <c r="C603" s="194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2.75">
      <c r="A604" s="51"/>
      <c r="B604" s="7"/>
      <c r="C604" s="194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2.75">
      <c r="A605" s="51"/>
      <c r="B605" s="7"/>
      <c r="C605" s="194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2.75">
      <c r="A606" s="51"/>
      <c r="B606" s="7"/>
      <c r="C606" s="194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2.75">
      <c r="A607" s="51"/>
      <c r="B607" s="7"/>
      <c r="C607" s="194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2.75">
      <c r="A608" s="51"/>
      <c r="B608" s="7"/>
      <c r="C608" s="194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2.75">
      <c r="A609" s="51"/>
      <c r="B609" s="7"/>
      <c r="C609" s="194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2.75">
      <c r="A610" s="51"/>
      <c r="B610" s="7"/>
      <c r="C610" s="194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2.75">
      <c r="A611" s="51"/>
      <c r="B611" s="7"/>
      <c r="C611" s="194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2.75">
      <c r="A612" s="51"/>
      <c r="B612" s="7"/>
      <c r="C612" s="194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2.75">
      <c r="A613" s="51"/>
      <c r="B613" s="7"/>
      <c r="C613" s="194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2.75">
      <c r="A614" s="51"/>
      <c r="B614" s="7"/>
      <c r="C614" s="194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2.75">
      <c r="A615" s="51"/>
      <c r="B615" s="7"/>
      <c r="C615" s="194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2.75">
      <c r="A616" s="51"/>
      <c r="B616" s="7"/>
      <c r="C616" s="194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2.75">
      <c r="A617" s="51"/>
      <c r="B617" s="7"/>
      <c r="C617" s="194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2.75">
      <c r="A618" s="51"/>
      <c r="B618" s="7"/>
      <c r="C618" s="194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2.75">
      <c r="A619" s="51"/>
      <c r="B619" s="7"/>
      <c r="C619" s="194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2.75">
      <c r="A620" s="51"/>
      <c r="B620" s="7"/>
      <c r="C620" s="194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2.75">
      <c r="A621" s="51"/>
      <c r="B621" s="7"/>
      <c r="C621" s="194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2.75">
      <c r="A622" s="51"/>
      <c r="B622" s="7"/>
      <c r="C622" s="194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2.75">
      <c r="A623" s="51"/>
      <c r="B623" s="7"/>
      <c r="C623" s="194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2.75">
      <c r="A624" s="51"/>
      <c r="B624" s="7"/>
      <c r="C624" s="194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2.75">
      <c r="A625" s="51"/>
      <c r="B625" s="7"/>
      <c r="C625" s="194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2.75">
      <c r="A626" s="51"/>
      <c r="B626" s="7"/>
      <c r="C626" s="194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2.75">
      <c r="A627" s="51"/>
      <c r="B627" s="7"/>
      <c r="C627" s="194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2.75">
      <c r="A628" s="51"/>
      <c r="B628" s="7"/>
      <c r="C628" s="194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2.75">
      <c r="A629" s="51"/>
      <c r="B629" s="7"/>
      <c r="C629" s="194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2.75">
      <c r="A630" s="51"/>
      <c r="B630" s="7"/>
      <c r="C630" s="194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2.75">
      <c r="A631" s="51"/>
      <c r="B631" s="7"/>
      <c r="C631" s="194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2.75">
      <c r="A632" s="51"/>
      <c r="B632" s="7"/>
      <c r="C632" s="194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2.75">
      <c r="A633" s="51"/>
      <c r="B633" s="7"/>
      <c r="C633" s="194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2.75">
      <c r="A634" s="51"/>
      <c r="B634" s="7"/>
      <c r="C634" s="194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2.75">
      <c r="A635" s="51"/>
      <c r="B635" s="7"/>
      <c r="C635" s="194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2.75">
      <c r="A636" s="51"/>
      <c r="B636" s="7"/>
      <c r="C636" s="194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2.75">
      <c r="A637" s="51"/>
      <c r="B637" s="7"/>
      <c r="C637" s="194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2.75">
      <c r="A638" s="51"/>
      <c r="B638" s="7"/>
      <c r="C638" s="194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2.75">
      <c r="A639" s="51"/>
      <c r="B639" s="7"/>
      <c r="C639" s="194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2.75">
      <c r="A640" s="51"/>
      <c r="B640" s="7"/>
      <c r="C640" s="194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2.75">
      <c r="A641" s="51"/>
      <c r="B641" s="7"/>
      <c r="C641" s="194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2.75">
      <c r="A642" s="51"/>
      <c r="B642" s="7"/>
      <c r="C642" s="194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2.75">
      <c r="A643" s="51"/>
      <c r="B643" s="7"/>
      <c r="C643" s="194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2.75">
      <c r="A644" s="51"/>
      <c r="B644" s="7"/>
      <c r="C644" s="194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2.75">
      <c r="A645" s="51"/>
      <c r="B645" s="7"/>
      <c r="C645" s="194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2.75">
      <c r="A646" s="51"/>
      <c r="B646" s="7"/>
      <c r="C646" s="194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2.75">
      <c r="A647" s="51"/>
      <c r="B647" s="7"/>
      <c r="C647" s="194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2.75">
      <c r="A648" s="51"/>
      <c r="B648" s="7"/>
      <c r="C648" s="194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2.75">
      <c r="A649" s="51"/>
      <c r="B649" s="7"/>
      <c r="C649" s="194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2.75">
      <c r="A650" s="51"/>
      <c r="B650" s="7"/>
      <c r="C650" s="194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2.75">
      <c r="A651" s="51"/>
      <c r="B651" s="7"/>
      <c r="C651" s="194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2.75">
      <c r="A652" s="51"/>
      <c r="B652" s="7"/>
      <c r="C652" s="194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2.75">
      <c r="A653" s="51"/>
      <c r="B653" s="7"/>
      <c r="C653" s="194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2.75">
      <c r="A654" s="51"/>
      <c r="B654" s="7"/>
      <c r="C654" s="194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2.75">
      <c r="A655" s="51"/>
      <c r="B655" s="7"/>
      <c r="C655" s="194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2.75">
      <c r="A656" s="51"/>
      <c r="B656" s="7"/>
      <c r="C656" s="194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2.75">
      <c r="A657" s="51"/>
      <c r="B657" s="7"/>
      <c r="C657" s="194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2.75">
      <c r="A658" s="51"/>
      <c r="B658" s="7"/>
      <c r="C658" s="194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2.75">
      <c r="A659" s="51"/>
      <c r="B659" s="7"/>
      <c r="C659" s="194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2.75">
      <c r="A660" s="51"/>
      <c r="B660" s="7"/>
      <c r="C660" s="194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2.75">
      <c r="A661" s="51"/>
      <c r="B661" s="7"/>
      <c r="C661" s="194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2.75">
      <c r="A662" s="51"/>
      <c r="B662" s="7"/>
      <c r="C662" s="194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2.75">
      <c r="A663" s="51"/>
      <c r="B663" s="7"/>
      <c r="C663" s="194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2.75">
      <c r="A664" s="51"/>
      <c r="B664" s="7"/>
      <c r="C664" s="194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2.75">
      <c r="A665" s="51"/>
      <c r="B665" s="7"/>
      <c r="C665" s="194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2.75">
      <c r="A666" s="51"/>
      <c r="B666" s="7"/>
      <c r="C666" s="194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2.75">
      <c r="A667" s="51"/>
      <c r="B667" s="7"/>
      <c r="C667" s="194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2.75">
      <c r="A668" s="51"/>
      <c r="B668" s="7"/>
      <c r="C668" s="194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2.75">
      <c r="A669" s="51"/>
      <c r="B669" s="7"/>
      <c r="C669" s="194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2.75">
      <c r="A670" s="51"/>
      <c r="B670" s="7"/>
      <c r="C670" s="194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2.75">
      <c r="A671" s="51"/>
      <c r="B671" s="7"/>
      <c r="C671" s="194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2.75">
      <c r="A672" s="51"/>
      <c r="B672" s="7"/>
      <c r="C672" s="194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2.75">
      <c r="A673" s="51"/>
      <c r="B673" s="7"/>
      <c r="C673" s="194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2.75">
      <c r="A674" s="51"/>
      <c r="B674" s="7"/>
      <c r="C674" s="194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2.75">
      <c r="A675" s="51"/>
      <c r="B675" s="7"/>
      <c r="C675" s="194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2.75">
      <c r="A676" s="51"/>
      <c r="B676" s="7"/>
      <c r="C676" s="194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2.75">
      <c r="A677" s="51"/>
      <c r="B677" s="7"/>
      <c r="C677" s="194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2.75">
      <c r="A678" s="51"/>
      <c r="B678" s="7"/>
      <c r="C678" s="194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2.75">
      <c r="A679" s="51"/>
      <c r="B679" s="7"/>
      <c r="C679" s="194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2.75">
      <c r="A680" s="51"/>
      <c r="B680" s="7"/>
      <c r="C680" s="194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2.75">
      <c r="A681" s="51"/>
      <c r="B681" s="7"/>
      <c r="C681" s="194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2.75">
      <c r="A682" s="51"/>
      <c r="B682" s="7"/>
      <c r="C682" s="194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2.75">
      <c r="A683" s="51"/>
      <c r="B683" s="7"/>
      <c r="C683" s="194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2.75">
      <c r="A684" s="51"/>
      <c r="B684" s="7"/>
      <c r="C684" s="194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2.75">
      <c r="A685" s="51"/>
      <c r="B685" s="7"/>
      <c r="C685" s="194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2.75">
      <c r="A686" s="51"/>
      <c r="B686" s="7"/>
      <c r="C686" s="194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2.75">
      <c r="A687" s="51"/>
      <c r="B687" s="7"/>
      <c r="C687" s="194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2.75">
      <c r="A688" s="51"/>
      <c r="B688" s="7"/>
      <c r="C688" s="194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2.75">
      <c r="A689" s="51"/>
      <c r="B689" s="7"/>
      <c r="C689" s="194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2.75">
      <c r="A690" s="51"/>
      <c r="B690" s="7"/>
      <c r="C690" s="194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2.75">
      <c r="A691" s="51"/>
      <c r="B691" s="7"/>
      <c r="C691" s="194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2.75">
      <c r="A692" s="51"/>
      <c r="B692" s="7"/>
      <c r="C692" s="194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2.75">
      <c r="A693" s="51"/>
      <c r="B693" s="7"/>
      <c r="C693" s="194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2.75">
      <c r="A694" s="51"/>
      <c r="B694" s="7"/>
      <c r="C694" s="194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2.75">
      <c r="A695" s="51"/>
      <c r="B695" s="7"/>
      <c r="C695" s="194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2.75">
      <c r="A696" s="51"/>
      <c r="B696" s="7"/>
      <c r="C696" s="194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2.75">
      <c r="A697" s="51"/>
      <c r="B697" s="7"/>
      <c r="C697" s="194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2.75">
      <c r="A698" s="51"/>
      <c r="B698" s="7"/>
      <c r="C698" s="194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2.75">
      <c r="A699" s="51"/>
      <c r="B699" s="7"/>
      <c r="C699" s="194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2.75">
      <c r="A700" s="51"/>
      <c r="B700" s="7"/>
      <c r="C700" s="194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2.75">
      <c r="A701" s="51"/>
      <c r="B701" s="7"/>
      <c r="C701" s="194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2.75">
      <c r="A702" s="51"/>
      <c r="B702" s="7"/>
      <c r="C702" s="194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2.75">
      <c r="A703" s="51"/>
      <c r="B703" s="7"/>
      <c r="C703" s="194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2.75">
      <c r="A704" s="51"/>
      <c r="B704" s="7"/>
      <c r="C704" s="194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2.75">
      <c r="A705" s="51"/>
      <c r="B705" s="7"/>
      <c r="C705" s="194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2.75">
      <c r="A706" s="51"/>
      <c r="B706" s="7"/>
      <c r="C706" s="194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2.75">
      <c r="A707" s="51"/>
      <c r="B707" s="7"/>
      <c r="C707" s="194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2.75">
      <c r="A708" s="51"/>
      <c r="B708" s="7"/>
      <c r="C708" s="194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2.75">
      <c r="A709" s="51"/>
      <c r="B709" s="7"/>
      <c r="C709" s="194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2.75">
      <c r="A710" s="51"/>
      <c r="B710" s="7"/>
      <c r="C710" s="194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2.75">
      <c r="A711" s="51"/>
      <c r="B711" s="7"/>
      <c r="C711" s="194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2.75">
      <c r="A712" s="51"/>
      <c r="B712" s="7"/>
      <c r="C712" s="194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2.75">
      <c r="A713" s="51"/>
      <c r="B713" s="7"/>
      <c r="C713" s="194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2.75">
      <c r="A714" s="51"/>
      <c r="B714" s="7"/>
      <c r="C714" s="194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2.75">
      <c r="A715" s="51"/>
      <c r="B715" s="7"/>
      <c r="C715" s="194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2.75">
      <c r="A716" s="51"/>
      <c r="B716" s="7"/>
      <c r="C716" s="194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2.75">
      <c r="A717" s="51"/>
      <c r="B717" s="7"/>
      <c r="C717" s="194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2.75">
      <c r="A718" s="51"/>
      <c r="B718" s="7"/>
      <c r="C718" s="194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2.75">
      <c r="A719" s="51"/>
      <c r="B719" s="7"/>
      <c r="C719" s="194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2.75">
      <c r="A720" s="51"/>
      <c r="B720" s="7"/>
      <c r="C720" s="194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2.75">
      <c r="A721" s="51"/>
      <c r="B721" s="7"/>
      <c r="C721" s="194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2.75">
      <c r="A722" s="51"/>
      <c r="B722" s="7"/>
      <c r="C722" s="194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2.75">
      <c r="A723" s="51"/>
      <c r="B723" s="7"/>
      <c r="C723" s="194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2.75">
      <c r="A724" s="51"/>
      <c r="B724" s="7"/>
      <c r="C724" s="194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2.75">
      <c r="A725" s="51"/>
      <c r="B725" s="7"/>
      <c r="C725" s="194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2.75">
      <c r="A726" s="51"/>
      <c r="B726" s="7"/>
      <c r="C726" s="194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2.75">
      <c r="A727" s="51"/>
      <c r="B727" s="7"/>
      <c r="C727" s="194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2.75">
      <c r="A728" s="51"/>
      <c r="B728" s="7"/>
      <c r="C728" s="194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2.75">
      <c r="A729" s="51"/>
      <c r="B729" s="7"/>
      <c r="C729" s="194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2.75">
      <c r="A730" s="51"/>
      <c r="B730" s="7"/>
      <c r="C730" s="194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2.75">
      <c r="A731" s="51"/>
      <c r="B731" s="7"/>
      <c r="C731" s="194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2.75">
      <c r="A732" s="51"/>
      <c r="B732" s="7"/>
      <c r="C732" s="194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2.75">
      <c r="A733" s="51"/>
      <c r="B733" s="7"/>
      <c r="C733" s="194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2.75">
      <c r="A734" s="51"/>
      <c r="B734" s="7"/>
      <c r="C734" s="194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2.75">
      <c r="A735" s="51"/>
      <c r="B735" s="7"/>
      <c r="C735" s="194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2.75">
      <c r="A736" s="51"/>
      <c r="B736" s="7"/>
      <c r="C736" s="194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2.75">
      <c r="A737" s="51"/>
      <c r="B737" s="7"/>
      <c r="C737" s="194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2.75">
      <c r="A738" s="51"/>
      <c r="B738" s="7"/>
      <c r="C738" s="194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2.75">
      <c r="A739" s="51"/>
      <c r="B739" s="7"/>
      <c r="C739" s="194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2.75">
      <c r="A740" s="51"/>
      <c r="B740" s="7"/>
      <c r="C740" s="194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2.75">
      <c r="A741" s="51"/>
      <c r="B741" s="7"/>
      <c r="C741" s="194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2.75">
      <c r="A742" s="51"/>
      <c r="B742" s="7"/>
      <c r="C742" s="194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2.75">
      <c r="A743" s="51"/>
      <c r="B743" s="7"/>
      <c r="C743" s="194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2.75">
      <c r="A744" s="51"/>
      <c r="B744" s="7"/>
      <c r="C744" s="194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2.75">
      <c r="A745" s="51"/>
      <c r="B745" s="7"/>
      <c r="C745" s="194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2.75">
      <c r="A746" s="51"/>
      <c r="B746" s="7"/>
      <c r="C746" s="194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2.75">
      <c r="A747" s="51"/>
      <c r="B747" s="7"/>
      <c r="C747" s="194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2.75">
      <c r="A748" s="51"/>
      <c r="B748" s="7"/>
      <c r="C748" s="194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2.75">
      <c r="A749" s="51"/>
      <c r="B749" s="7"/>
      <c r="C749" s="194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2.75">
      <c r="A750" s="51"/>
      <c r="B750" s="7"/>
      <c r="C750" s="194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2.75">
      <c r="A751" s="51"/>
      <c r="B751" s="7"/>
      <c r="C751" s="194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2.75">
      <c r="A752" s="51"/>
      <c r="B752" s="7"/>
      <c r="C752" s="194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2.75">
      <c r="A753" s="51"/>
      <c r="B753" s="7"/>
      <c r="C753" s="194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2.75">
      <c r="A754" s="51"/>
      <c r="B754" s="7"/>
      <c r="C754" s="194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2.75">
      <c r="A755" s="51"/>
      <c r="B755" s="7"/>
      <c r="C755" s="194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2.75">
      <c r="A756" s="51"/>
      <c r="B756" s="7"/>
      <c r="C756" s="194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2.75">
      <c r="A757" s="51"/>
      <c r="B757" s="7"/>
      <c r="C757" s="194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2.75">
      <c r="A758" s="51"/>
      <c r="B758" s="7"/>
      <c r="C758" s="194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2.75">
      <c r="A759" s="51"/>
      <c r="B759" s="7"/>
      <c r="C759" s="194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2.75">
      <c r="A760" s="51"/>
      <c r="B760" s="7"/>
      <c r="C760" s="194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2.75">
      <c r="A761" s="51"/>
      <c r="B761" s="7"/>
      <c r="C761" s="194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2.75">
      <c r="A762" s="51"/>
      <c r="B762" s="7"/>
      <c r="C762" s="194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2.75">
      <c r="A763" s="51"/>
      <c r="B763" s="7"/>
      <c r="C763" s="194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2.75">
      <c r="A764" s="51"/>
      <c r="B764" s="7"/>
      <c r="C764" s="194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2.75">
      <c r="A765" s="51"/>
      <c r="B765" s="7"/>
      <c r="C765" s="194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2.75">
      <c r="A766" s="51"/>
      <c r="B766" s="7"/>
      <c r="C766" s="194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2.75">
      <c r="A767" s="51"/>
      <c r="B767" s="7"/>
      <c r="C767" s="194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2.75">
      <c r="A768" s="51"/>
      <c r="B768" s="7"/>
      <c r="C768" s="194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2.75">
      <c r="A769" s="51"/>
      <c r="B769" s="7"/>
      <c r="C769" s="194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2.75">
      <c r="A770" s="51"/>
      <c r="B770" s="7"/>
      <c r="C770" s="194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2.75">
      <c r="A771" s="51"/>
      <c r="B771" s="7"/>
      <c r="C771" s="194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2.75">
      <c r="A772" s="51"/>
      <c r="B772" s="7"/>
      <c r="C772" s="194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2.75">
      <c r="A773" s="51"/>
      <c r="B773" s="7"/>
      <c r="C773" s="194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2.75">
      <c r="A774" s="51"/>
      <c r="B774" s="7"/>
      <c r="C774" s="194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2.75">
      <c r="A775" s="51"/>
      <c r="B775" s="7"/>
      <c r="C775" s="194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2.75">
      <c r="A776" s="51"/>
      <c r="B776" s="7"/>
      <c r="C776" s="194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2.75">
      <c r="A777" s="51"/>
      <c r="B777" s="7"/>
      <c r="C777" s="194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2.75">
      <c r="A778" s="51"/>
      <c r="B778" s="7"/>
      <c r="C778" s="194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2.75">
      <c r="A779" s="51"/>
      <c r="B779" s="7"/>
      <c r="C779" s="194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2.75">
      <c r="A780" s="51"/>
      <c r="B780" s="7"/>
      <c r="C780" s="194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2.75">
      <c r="A781" s="51"/>
      <c r="B781" s="7"/>
      <c r="C781" s="194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2.75">
      <c r="A782" s="51"/>
      <c r="B782" s="7"/>
      <c r="C782" s="194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2.75">
      <c r="A783" s="51"/>
      <c r="B783" s="7"/>
      <c r="C783" s="194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2.75">
      <c r="A784" s="51"/>
      <c r="B784" s="7"/>
      <c r="C784" s="194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2.75">
      <c r="A785" s="51"/>
      <c r="B785" s="7"/>
      <c r="C785" s="194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2.75">
      <c r="A786" s="51"/>
      <c r="B786" s="7"/>
      <c r="C786" s="194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2.75">
      <c r="A787" s="51"/>
      <c r="B787" s="7"/>
      <c r="C787" s="194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2.75">
      <c r="A788" s="51"/>
      <c r="B788" s="7"/>
      <c r="C788" s="194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2.75">
      <c r="A789" s="51"/>
      <c r="B789" s="7"/>
      <c r="C789" s="194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2.75">
      <c r="A790" s="51"/>
      <c r="B790" s="7"/>
      <c r="C790" s="194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2.75">
      <c r="A791" s="51"/>
      <c r="B791" s="7"/>
      <c r="C791" s="194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2.75">
      <c r="A792" s="51"/>
      <c r="B792" s="7"/>
      <c r="C792" s="194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2.75">
      <c r="A793" s="51"/>
      <c r="B793" s="7"/>
      <c r="C793" s="194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2.75">
      <c r="A794" s="51"/>
      <c r="B794" s="7"/>
      <c r="C794" s="194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2.75">
      <c r="A795" s="51"/>
      <c r="B795" s="7"/>
      <c r="C795" s="194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2.75">
      <c r="A796" s="51"/>
      <c r="B796" s="7"/>
      <c r="C796" s="194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2.75">
      <c r="A797" s="51"/>
      <c r="B797" s="7"/>
      <c r="C797" s="194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2.75">
      <c r="A798" s="51"/>
      <c r="B798" s="7"/>
      <c r="C798" s="194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2.75">
      <c r="A799" s="51"/>
      <c r="B799" s="7"/>
      <c r="C799" s="194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2.75">
      <c r="A800" s="51"/>
      <c r="B800" s="7"/>
      <c r="C800" s="194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2.75">
      <c r="A801" s="51"/>
      <c r="B801" s="7"/>
      <c r="C801" s="194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2.75">
      <c r="A802" s="51"/>
      <c r="B802" s="7"/>
      <c r="C802" s="194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2.75">
      <c r="A803" s="51"/>
      <c r="B803" s="7"/>
      <c r="C803" s="194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2.75">
      <c r="A804" s="51"/>
      <c r="B804" s="7"/>
      <c r="C804" s="194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2.75">
      <c r="A805" s="51"/>
      <c r="B805" s="7"/>
      <c r="C805" s="194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2.75">
      <c r="A806" s="51"/>
      <c r="B806" s="7"/>
      <c r="C806" s="194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2.75">
      <c r="A807" s="51"/>
      <c r="B807" s="7"/>
      <c r="C807" s="194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2.75">
      <c r="A808" s="51"/>
      <c r="B808" s="7"/>
      <c r="C808" s="194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2.75">
      <c r="A809" s="51"/>
      <c r="B809" s="7"/>
      <c r="C809" s="194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2.75">
      <c r="A810" s="51"/>
      <c r="B810" s="7"/>
      <c r="C810" s="194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2.75">
      <c r="A811" s="51"/>
      <c r="B811" s="7"/>
      <c r="C811" s="194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2.75">
      <c r="A812" s="51"/>
      <c r="B812" s="7"/>
      <c r="C812" s="194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2.75">
      <c r="A813" s="51"/>
      <c r="B813" s="7"/>
      <c r="C813" s="194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2.75">
      <c r="A814" s="51"/>
      <c r="B814" s="7"/>
      <c r="C814" s="194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2.75">
      <c r="A815" s="51"/>
      <c r="B815" s="7"/>
      <c r="C815" s="194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2.75">
      <c r="A816" s="51"/>
      <c r="B816" s="7"/>
      <c r="C816" s="194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2.75">
      <c r="A817" s="51"/>
      <c r="B817" s="7"/>
      <c r="C817" s="194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2.75">
      <c r="A818" s="51"/>
      <c r="B818" s="7"/>
      <c r="C818" s="194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2.75">
      <c r="A819" s="51"/>
      <c r="B819" s="7"/>
      <c r="C819" s="194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2.75">
      <c r="A820" s="51"/>
      <c r="B820" s="7"/>
      <c r="C820" s="194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2.75">
      <c r="A821" s="51"/>
      <c r="B821" s="7"/>
      <c r="C821" s="194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2.75">
      <c r="A822" s="51"/>
      <c r="B822" s="7"/>
      <c r="C822" s="194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2.75">
      <c r="A823" s="51"/>
      <c r="B823" s="7"/>
      <c r="C823" s="194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2.75">
      <c r="A824" s="51"/>
      <c r="B824" s="7"/>
      <c r="C824" s="194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2.75">
      <c r="A825" s="51"/>
      <c r="B825" s="7"/>
      <c r="C825" s="194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2.75">
      <c r="A826" s="51"/>
      <c r="B826" s="7"/>
      <c r="C826" s="194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2.75">
      <c r="A827" s="51"/>
      <c r="B827" s="7"/>
      <c r="C827" s="194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2.75">
      <c r="A828" s="51"/>
      <c r="B828" s="7"/>
      <c r="C828" s="194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2.75">
      <c r="A829" s="51"/>
      <c r="B829" s="7"/>
      <c r="C829" s="194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2.75">
      <c r="A830" s="51"/>
      <c r="B830" s="7"/>
      <c r="C830" s="194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2.75">
      <c r="A831" s="51"/>
      <c r="B831" s="7"/>
      <c r="C831" s="194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2.75">
      <c r="A832" s="51"/>
      <c r="B832" s="7"/>
      <c r="C832" s="194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2.75">
      <c r="A833" s="51"/>
      <c r="B833" s="7"/>
      <c r="C833" s="194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2.75">
      <c r="A834" s="51"/>
      <c r="B834" s="7"/>
      <c r="C834" s="194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2.75">
      <c r="A835" s="51"/>
      <c r="B835" s="7"/>
      <c r="C835" s="194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2.75">
      <c r="A836" s="51"/>
      <c r="B836" s="7"/>
      <c r="C836" s="194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2.75">
      <c r="A837" s="51"/>
      <c r="B837" s="7"/>
      <c r="C837" s="194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2.75">
      <c r="A838" s="51"/>
      <c r="B838" s="7"/>
      <c r="C838" s="194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2.75">
      <c r="A839" s="51"/>
      <c r="B839" s="7"/>
      <c r="C839" s="194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2.75">
      <c r="A840" s="51"/>
      <c r="B840" s="7"/>
      <c r="C840" s="194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2.75">
      <c r="A841" s="51"/>
      <c r="B841" s="7"/>
      <c r="C841" s="194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2.75">
      <c r="A842" s="51"/>
      <c r="B842" s="7"/>
      <c r="C842" s="194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2.75">
      <c r="A843" s="51"/>
      <c r="B843" s="7"/>
      <c r="C843" s="194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2.75">
      <c r="A844" s="51"/>
      <c r="B844" s="7"/>
      <c r="C844" s="194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2.75">
      <c r="A845" s="51"/>
      <c r="B845" s="7"/>
      <c r="C845" s="194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2.75">
      <c r="A846" s="51"/>
      <c r="B846" s="7"/>
      <c r="C846" s="194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2.75">
      <c r="A847" s="51"/>
      <c r="B847" s="7"/>
      <c r="C847" s="194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2.75">
      <c r="A848" s="51"/>
      <c r="B848" s="7"/>
      <c r="C848" s="194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2.75">
      <c r="A849" s="51"/>
      <c r="B849" s="7"/>
      <c r="C849" s="194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2.75">
      <c r="A850" s="51"/>
      <c r="B850" s="7"/>
      <c r="C850" s="194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2.75">
      <c r="A851" s="51"/>
      <c r="B851" s="7"/>
      <c r="C851" s="194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2.75">
      <c r="A852" s="51"/>
      <c r="B852" s="7"/>
      <c r="C852" s="194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2.75">
      <c r="A853" s="51"/>
      <c r="B853" s="7"/>
      <c r="C853" s="194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2.75">
      <c r="A854" s="51"/>
      <c r="B854" s="7"/>
      <c r="C854" s="194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2.75">
      <c r="A855" s="51"/>
      <c r="B855" s="7"/>
      <c r="C855" s="194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2.75">
      <c r="A856" s="51"/>
      <c r="B856" s="7"/>
      <c r="C856" s="194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2.75">
      <c r="A857" s="51"/>
      <c r="B857" s="7"/>
      <c r="C857" s="194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2.75">
      <c r="A858" s="51"/>
      <c r="B858" s="7"/>
      <c r="C858" s="194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2.75">
      <c r="A859" s="51"/>
      <c r="B859" s="7"/>
      <c r="C859" s="194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2.75">
      <c r="A860" s="51"/>
      <c r="B860" s="7"/>
      <c r="C860" s="194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2.75">
      <c r="A861" s="51"/>
      <c r="B861" s="7"/>
      <c r="C861" s="194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2.75">
      <c r="A862" s="51"/>
      <c r="B862" s="7"/>
      <c r="C862" s="194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2.75">
      <c r="A863" s="51"/>
      <c r="B863" s="7"/>
      <c r="C863" s="194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2.75">
      <c r="A864" s="51"/>
      <c r="B864" s="7"/>
      <c r="C864" s="194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2.75">
      <c r="A865" s="51"/>
      <c r="B865" s="7"/>
      <c r="C865" s="194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2.75">
      <c r="A866" s="51"/>
      <c r="B866" s="7"/>
      <c r="C866" s="194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2.75">
      <c r="A867" s="51"/>
      <c r="B867" s="7"/>
      <c r="C867" s="194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2.75">
      <c r="A868" s="51"/>
      <c r="B868" s="7"/>
      <c r="C868" s="194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2.75">
      <c r="A869" s="51"/>
      <c r="B869" s="7"/>
      <c r="C869" s="194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2.75">
      <c r="A870" s="51"/>
      <c r="B870" s="7"/>
      <c r="C870" s="194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2.75">
      <c r="A871" s="51"/>
      <c r="B871" s="7"/>
      <c r="C871" s="194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2.75">
      <c r="A872" s="51"/>
      <c r="B872" s="7"/>
      <c r="C872" s="194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2.75">
      <c r="A873" s="51"/>
      <c r="B873" s="7"/>
      <c r="C873" s="194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2.75">
      <c r="A874" s="51"/>
      <c r="B874" s="7"/>
      <c r="C874" s="194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2.75">
      <c r="A875" s="51"/>
      <c r="B875" s="7"/>
      <c r="C875" s="194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2.75">
      <c r="A876" s="51"/>
      <c r="B876" s="7"/>
      <c r="C876" s="194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2.75">
      <c r="A877" s="51"/>
      <c r="B877" s="7"/>
      <c r="C877" s="194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2.75">
      <c r="A878" s="51"/>
      <c r="B878" s="7"/>
      <c r="C878" s="194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2.75">
      <c r="A879" s="51"/>
      <c r="B879" s="7"/>
      <c r="C879" s="194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2.75">
      <c r="A880" s="51"/>
      <c r="B880" s="7"/>
      <c r="C880" s="194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2.75">
      <c r="A881" s="51"/>
      <c r="B881" s="7"/>
      <c r="C881" s="194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2.75">
      <c r="A882" s="51"/>
      <c r="B882" s="7"/>
      <c r="C882" s="194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2.75">
      <c r="A883" s="51"/>
      <c r="B883" s="7"/>
      <c r="C883" s="194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2.75">
      <c r="A884" s="51"/>
      <c r="B884" s="7"/>
      <c r="C884" s="194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2.75">
      <c r="A885" s="51"/>
      <c r="B885" s="7"/>
      <c r="C885" s="194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2.75">
      <c r="A886" s="51"/>
      <c r="B886" s="7"/>
      <c r="C886" s="194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2.75">
      <c r="A887" s="51"/>
      <c r="B887" s="7"/>
      <c r="C887" s="194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2.75">
      <c r="A888" s="51"/>
      <c r="B888" s="7"/>
      <c r="C888" s="194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2.75">
      <c r="A889" s="51"/>
      <c r="B889" s="7"/>
      <c r="C889" s="194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2.75">
      <c r="A890" s="51"/>
      <c r="B890" s="7"/>
      <c r="C890" s="194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2.75">
      <c r="A891" s="51"/>
      <c r="B891" s="7"/>
      <c r="C891" s="194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2.75">
      <c r="A892" s="51"/>
      <c r="B892" s="7"/>
      <c r="C892" s="194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2.75">
      <c r="A893" s="51"/>
      <c r="B893" s="7"/>
      <c r="C893" s="194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2.75">
      <c r="A894" s="51"/>
      <c r="B894" s="7"/>
      <c r="C894" s="194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2.75">
      <c r="A895" s="51"/>
      <c r="B895" s="7"/>
      <c r="C895" s="194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2.75">
      <c r="A896" s="51"/>
      <c r="B896" s="7"/>
      <c r="C896" s="194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2.75">
      <c r="A897" s="51"/>
      <c r="B897" s="7"/>
      <c r="C897" s="194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2.75">
      <c r="A898" s="51"/>
      <c r="B898" s="7"/>
      <c r="C898" s="194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2.75">
      <c r="A899" s="51"/>
      <c r="B899" s="7"/>
      <c r="C899" s="194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2.75">
      <c r="A900" s="51"/>
      <c r="B900" s="7"/>
      <c r="C900" s="194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2.75">
      <c r="A901" s="51"/>
      <c r="B901" s="7"/>
      <c r="C901" s="194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2.75">
      <c r="A902" s="51"/>
      <c r="B902" s="7"/>
      <c r="C902" s="194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2.75">
      <c r="A903" s="51"/>
      <c r="B903" s="7"/>
      <c r="C903" s="194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2.75">
      <c r="A904" s="51"/>
      <c r="B904" s="7"/>
      <c r="C904" s="194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2.75">
      <c r="A905" s="51"/>
      <c r="B905" s="7"/>
      <c r="C905" s="194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2.75">
      <c r="A906" s="51"/>
      <c r="B906" s="7"/>
      <c r="C906" s="194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2.75">
      <c r="A907" s="51"/>
      <c r="B907" s="7"/>
      <c r="C907" s="194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2.75">
      <c r="A908" s="51"/>
      <c r="B908" s="7"/>
      <c r="C908" s="194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2.75">
      <c r="A909" s="51"/>
      <c r="B909" s="7"/>
      <c r="C909" s="194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2.75">
      <c r="A910" s="51"/>
      <c r="B910" s="7"/>
      <c r="C910" s="194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2.75">
      <c r="A911" s="51"/>
      <c r="B911" s="7"/>
      <c r="C911" s="194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2.75">
      <c r="A912" s="51"/>
      <c r="B912" s="7"/>
      <c r="C912" s="194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2.75">
      <c r="A913" s="51"/>
      <c r="B913" s="7"/>
      <c r="C913" s="194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2.75">
      <c r="A914" s="51"/>
      <c r="B914" s="7"/>
      <c r="C914" s="194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2.75">
      <c r="A915" s="51"/>
      <c r="B915" s="7"/>
      <c r="C915" s="194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2.75">
      <c r="A916" s="51"/>
      <c r="B916" s="7"/>
      <c r="C916" s="194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2.75">
      <c r="A917" s="51"/>
      <c r="B917" s="7"/>
      <c r="C917" s="194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2.75">
      <c r="A918" s="51"/>
      <c r="B918" s="7"/>
      <c r="C918" s="194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2.75">
      <c r="A919" s="51"/>
      <c r="B919" s="7"/>
      <c r="C919" s="194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2.75">
      <c r="A920" s="51"/>
      <c r="B920" s="7"/>
      <c r="C920" s="194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2.75">
      <c r="A921" s="51"/>
      <c r="B921" s="7"/>
      <c r="C921" s="194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2.75">
      <c r="A922" s="51"/>
      <c r="B922" s="7"/>
      <c r="C922" s="194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2.75">
      <c r="A923" s="51"/>
      <c r="B923" s="7"/>
      <c r="C923" s="194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2.75">
      <c r="A924" s="51"/>
      <c r="B924" s="7"/>
      <c r="C924" s="194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2.75">
      <c r="A925" s="51"/>
      <c r="B925" s="7"/>
      <c r="C925" s="194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2.75">
      <c r="A926" s="51"/>
      <c r="B926" s="7"/>
      <c r="C926" s="194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2.75">
      <c r="A927" s="51"/>
      <c r="B927" s="7"/>
      <c r="C927" s="194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2.75">
      <c r="A928" s="51"/>
      <c r="B928" s="7"/>
      <c r="C928" s="194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2.75">
      <c r="A929" s="51"/>
      <c r="B929" s="7"/>
      <c r="C929" s="194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2.75">
      <c r="A930" s="51"/>
      <c r="B930" s="7"/>
      <c r="C930" s="194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2.75">
      <c r="A931" s="51"/>
      <c r="B931" s="7"/>
      <c r="C931" s="194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2.75">
      <c r="A932" s="51"/>
      <c r="B932" s="7"/>
      <c r="C932" s="194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2.75">
      <c r="A933" s="51"/>
      <c r="B933" s="7"/>
      <c r="C933" s="194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2.75">
      <c r="A934" s="51"/>
      <c r="B934" s="7"/>
      <c r="C934" s="194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2.75">
      <c r="A935" s="51"/>
      <c r="B935" s="7"/>
      <c r="C935" s="194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2.75">
      <c r="A936" s="51"/>
      <c r="B936" s="7"/>
      <c r="C936" s="194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2.75">
      <c r="A937" s="51"/>
      <c r="B937" s="7"/>
      <c r="C937" s="194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2.75">
      <c r="A938" s="51"/>
      <c r="B938" s="7"/>
      <c r="C938" s="194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2.75">
      <c r="A939" s="51"/>
      <c r="B939" s="7"/>
      <c r="C939" s="194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2.75">
      <c r="A940" s="51"/>
      <c r="B940" s="7"/>
      <c r="C940" s="194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2.75">
      <c r="A941" s="51"/>
      <c r="B941" s="7"/>
      <c r="C941" s="194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2.75">
      <c r="A942" s="51"/>
      <c r="B942" s="7"/>
      <c r="C942" s="194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2.75">
      <c r="A943" s="51"/>
      <c r="B943" s="7"/>
      <c r="C943" s="194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2.75">
      <c r="A944" s="51"/>
      <c r="B944" s="7"/>
      <c r="C944" s="194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2.75">
      <c r="A945" s="51"/>
      <c r="B945" s="7"/>
      <c r="C945" s="194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2.75">
      <c r="A946" s="51"/>
      <c r="B946" s="7"/>
      <c r="C946" s="194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2.75">
      <c r="A947" s="51"/>
      <c r="B947" s="7"/>
      <c r="C947" s="194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2.75">
      <c r="A948" s="51"/>
      <c r="B948" s="7"/>
      <c r="C948" s="194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2.75">
      <c r="A949" s="51"/>
      <c r="B949" s="7"/>
      <c r="C949" s="194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2.75">
      <c r="A950" s="51"/>
      <c r="B950" s="7"/>
      <c r="C950" s="194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2.75">
      <c r="A951" s="51"/>
      <c r="B951" s="7"/>
      <c r="C951" s="194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2.75">
      <c r="A952" s="51"/>
      <c r="B952" s="7"/>
      <c r="C952" s="194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2.75">
      <c r="A953" s="51"/>
      <c r="B953" s="7"/>
      <c r="C953" s="194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2.75">
      <c r="A954" s="51"/>
      <c r="B954" s="7"/>
      <c r="C954" s="194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2.75">
      <c r="A955" s="51"/>
      <c r="B955" s="7"/>
      <c r="C955" s="194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2.75">
      <c r="A956" s="51"/>
      <c r="B956" s="7"/>
      <c r="C956" s="194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2.75">
      <c r="A957" s="51"/>
      <c r="B957" s="7"/>
      <c r="C957" s="194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2.75">
      <c r="A958" s="51"/>
      <c r="B958" s="7"/>
      <c r="C958" s="194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2.75">
      <c r="A959" s="51"/>
      <c r="B959" s="7"/>
      <c r="C959" s="194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2.75">
      <c r="A960" s="51"/>
      <c r="B960" s="7"/>
      <c r="C960" s="194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2.75">
      <c r="A961" s="51"/>
      <c r="B961" s="7"/>
      <c r="C961" s="194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2.75">
      <c r="A962" s="51"/>
      <c r="B962" s="7"/>
      <c r="C962" s="194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2.75">
      <c r="A963" s="51"/>
      <c r="B963" s="7"/>
      <c r="C963" s="194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2.75">
      <c r="A964" s="51"/>
      <c r="B964" s="7"/>
      <c r="C964" s="194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2.75">
      <c r="A965" s="51"/>
      <c r="B965" s="7"/>
      <c r="C965" s="194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2.75">
      <c r="A966" s="51"/>
      <c r="B966" s="7"/>
      <c r="C966" s="194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2.75">
      <c r="A967" s="51"/>
      <c r="B967" s="7"/>
      <c r="C967" s="194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2.75">
      <c r="A968" s="51"/>
      <c r="B968" s="7"/>
      <c r="C968" s="194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2.75">
      <c r="A969" s="51"/>
      <c r="B969" s="7"/>
      <c r="C969" s="194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2.75">
      <c r="A970" s="51"/>
      <c r="B970" s="7"/>
      <c r="C970" s="194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2.75">
      <c r="A971" s="51"/>
      <c r="B971" s="7"/>
      <c r="C971" s="194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2.75">
      <c r="A972" s="51"/>
      <c r="B972" s="7"/>
      <c r="C972" s="194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2.75">
      <c r="A973" s="51"/>
      <c r="B973" s="7"/>
      <c r="C973" s="194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2.75">
      <c r="A974" s="51"/>
      <c r="B974" s="7"/>
      <c r="C974" s="194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2.75">
      <c r="A975" s="51"/>
      <c r="B975" s="7"/>
      <c r="C975" s="194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2.75">
      <c r="A976" s="51"/>
      <c r="B976" s="7"/>
      <c r="C976" s="194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2.75">
      <c r="A977" s="51"/>
      <c r="B977" s="7"/>
      <c r="C977" s="194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2.75">
      <c r="A978" s="51"/>
      <c r="B978" s="7"/>
      <c r="C978" s="194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2.75">
      <c r="A979" s="51"/>
      <c r="B979" s="7"/>
      <c r="C979" s="194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2.75">
      <c r="A980" s="51"/>
      <c r="B980" s="7"/>
      <c r="C980" s="194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2.75">
      <c r="A981" s="51"/>
      <c r="B981" s="7"/>
      <c r="C981" s="194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2.75">
      <c r="A982" s="51"/>
      <c r="B982" s="7"/>
      <c r="C982" s="194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2.75">
      <c r="A983" s="51"/>
      <c r="B983" s="7"/>
      <c r="C983" s="194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2.75">
      <c r="A984" s="51"/>
      <c r="B984" s="7"/>
      <c r="C984" s="194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2.75">
      <c r="A985" s="51"/>
      <c r="B985" s="7"/>
      <c r="C985" s="194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2.75">
      <c r="A986" s="51"/>
      <c r="B986" s="7"/>
      <c r="C986" s="194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</sheetData>
  <mergeCells count="7">
    <mergeCell ref="A26:C26"/>
    <mergeCell ref="A23:C23"/>
    <mergeCell ref="A60:C60"/>
    <mergeCell ref="A56:C56"/>
    <mergeCell ref="A49:C49"/>
    <mergeCell ref="A30:C30"/>
    <mergeCell ref="A34:C34"/>
  </mergeCells>
  <printOptions horizontalCentered="1" gridLines="1"/>
  <pageMargins left="0.25" right="0.25" top="0.75" bottom="0.75" header="0" footer="0"/>
  <pageSetup paperSize="9" fitToHeight="0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13" sqref="B13"/>
    </sheetView>
  </sheetViews>
  <sheetFormatPr defaultRowHeight="12.75"/>
  <cols>
    <col min="1" max="1" width="43" bestFit="1" customWidth="1"/>
    <col min="2" max="2" width="28.7109375" bestFit="1" customWidth="1"/>
    <col min="3" max="3" width="20.5703125" customWidth="1"/>
  </cols>
  <sheetData>
    <row r="1" spans="1:2" s="196" customFormat="1">
      <c r="A1" s="196" t="s">
        <v>479</v>
      </c>
      <c r="B1" s="196" t="s">
        <v>480</v>
      </c>
    </row>
    <row r="2" spans="1:2">
      <c r="A2" s="195" t="s">
        <v>481</v>
      </c>
      <c r="B2" s="195" t="s">
        <v>156</v>
      </c>
    </row>
    <row r="3" spans="1:2">
      <c r="A3" s="195" t="s">
        <v>482</v>
      </c>
      <c r="B3" s="195" t="s">
        <v>483</v>
      </c>
    </row>
    <row r="4" spans="1:2">
      <c r="A4" s="195" t="s">
        <v>484</v>
      </c>
      <c r="B4" s="195" t="s">
        <v>485</v>
      </c>
    </row>
    <row r="5" spans="1:2">
      <c r="A5" s="195" t="s">
        <v>486</v>
      </c>
      <c r="B5" s="195" t="s">
        <v>487</v>
      </c>
    </row>
    <row r="6" spans="1:2">
      <c r="A6" s="195" t="s">
        <v>488</v>
      </c>
      <c r="B6" s="195" t="s">
        <v>157</v>
      </c>
    </row>
    <row r="7" spans="1:2">
      <c r="A7" s="195" t="s">
        <v>489</v>
      </c>
      <c r="B7" s="195" t="s">
        <v>490</v>
      </c>
    </row>
    <row r="8" spans="1:2">
      <c r="A8" s="195" t="s">
        <v>491</v>
      </c>
      <c r="B8" s="195" t="s">
        <v>492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54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/>
  <cols>
    <col min="1" max="1" width="34.140625" customWidth="1"/>
    <col min="2" max="2" width="16.7109375" customWidth="1"/>
    <col min="3" max="3" width="17.140625" customWidth="1"/>
    <col min="4" max="4" width="17.42578125" customWidth="1"/>
    <col min="5" max="5" width="15.140625" customWidth="1"/>
    <col min="6" max="6" width="17.5703125" customWidth="1"/>
  </cols>
  <sheetData>
    <row r="1" spans="1:27">
      <c r="A1" s="201" t="s">
        <v>38</v>
      </c>
      <c r="B1" s="202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>
      <c r="A2" s="203"/>
      <c r="B2" s="202"/>
      <c r="C2" s="18"/>
      <c r="D2" s="18"/>
      <c r="E2" s="18"/>
      <c r="F2" s="18"/>
      <c r="G2" s="18"/>
      <c r="H2" s="18"/>
      <c r="I2" s="18"/>
      <c r="J2" s="1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>
      <c r="A3" s="203" t="s">
        <v>236</v>
      </c>
      <c r="B3" s="202"/>
      <c r="C3" s="18"/>
      <c r="D3" s="18"/>
      <c r="E3" s="18"/>
      <c r="F3" s="18"/>
      <c r="G3" s="18"/>
      <c r="H3" s="18"/>
      <c r="I3" s="18"/>
      <c r="J3" s="1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>
      <c r="A4" s="203" t="s">
        <v>237</v>
      </c>
      <c r="B4" s="202"/>
      <c r="C4" s="18"/>
      <c r="D4" s="18"/>
      <c r="E4" s="18"/>
      <c r="F4" s="18"/>
      <c r="G4" s="18"/>
      <c r="H4" s="18"/>
      <c r="I4" s="18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>
      <c r="A5" s="56" t="s">
        <v>92</v>
      </c>
      <c r="B5" s="57" t="s">
        <v>238</v>
      </c>
      <c r="C5" s="58" t="s">
        <v>11</v>
      </c>
      <c r="D5" s="58" t="s">
        <v>15</v>
      </c>
      <c r="E5" s="58" t="s">
        <v>23</v>
      </c>
      <c r="F5" s="58" t="s">
        <v>28</v>
      </c>
      <c r="G5" s="58" t="s">
        <v>29</v>
      </c>
      <c r="H5" s="58" t="s">
        <v>32</v>
      </c>
      <c r="I5" s="58" t="s">
        <v>34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25"/>
    </row>
    <row r="6" spans="1:27">
      <c r="A6" s="59" t="s">
        <v>239</v>
      </c>
      <c r="B6" s="60" t="s">
        <v>240</v>
      </c>
      <c r="C6" s="61" t="s">
        <v>241</v>
      </c>
      <c r="D6" s="62" t="s">
        <v>242</v>
      </c>
      <c r="E6" s="63" t="s">
        <v>243</v>
      </c>
      <c r="F6" s="63" t="s">
        <v>244</v>
      </c>
      <c r="G6" s="62" t="s">
        <v>245</v>
      </c>
      <c r="H6" s="61" t="s">
        <v>94</v>
      </c>
      <c r="I6" s="61" t="s">
        <v>246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5"/>
    </row>
    <row r="7" spans="1:27">
      <c r="A7" s="64" t="s">
        <v>247</v>
      </c>
      <c r="B7" s="65"/>
      <c r="C7" s="66"/>
      <c r="D7" s="67"/>
      <c r="E7" s="66"/>
      <c r="F7" s="63"/>
      <c r="G7" s="68"/>
      <c r="H7" s="61" t="s">
        <v>94</v>
      </c>
      <c r="I7" s="61" t="s">
        <v>94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5"/>
    </row>
    <row r="8" spans="1:27">
      <c r="A8" s="64" t="s">
        <v>52</v>
      </c>
      <c r="B8" s="65"/>
      <c r="C8" s="66"/>
      <c r="D8" s="69"/>
      <c r="E8" s="66"/>
      <c r="F8" s="63"/>
      <c r="G8" s="68"/>
      <c r="H8" s="61" t="s">
        <v>94</v>
      </c>
      <c r="I8" s="61" t="s">
        <v>94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5"/>
    </row>
    <row r="9" spans="1:27">
      <c r="A9" s="64" t="s">
        <v>53</v>
      </c>
      <c r="B9" s="65"/>
      <c r="C9" s="66"/>
      <c r="D9" s="69"/>
      <c r="E9" s="66"/>
      <c r="F9" s="63"/>
      <c r="G9" s="68"/>
      <c r="H9" s="61" t="s">
        <v>94</v>
      </c>
      <c r="I9" s="61" t="s">
        <v>94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25"/>
    </row>
    <row r="10" spans="1:27">
      <c r="A10" s="64" t="s">
        <v>54</v>
      </c>
      <c r="B10" s="65"/>
      <c r="C10" s="66"/>
      <c r="D10" s="69"/>
      <c r="E10" s="66"/>
      <c r="F10" s="63"/>
      <c r="G10" s="68"/>
      <c r="H10" s="61" t="s">
        <v>94</v>
      </c>
      <c r="I10" s="61" t="s">
        <v>94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5"/>
    </row>
    <row r="11" spans="1:27">
      <c r="A11" s="70" t="s">
        <v>248</v>
      </c>
      <c r="B11" s="60" t="s">
        <v>249</v>
      </c>
      <c r="C11" s="62" t="s">
        <v>250</v>
      </c>
      <c r="D11" s="61" t="s">
        <v>251</v>
      </c>
      <c r="E11" s="71"/>
      <c r="F11" s="61" t="s">
        <v>252</v>
      </c>
      <c r="G11" s="61" t="s">
        <v>94</v>
      </c>
      <c r="H11" s="61" t="s">
        <v>94</v>
      </c>
      <c r="I11" s="62" t="s">
        <v>253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5"/>
    </row>
    <row r="12" spans="1:27">
      <c r="A12" s="64" t="s">
        <v>247</v>
      </c>
      <c r="B12" s="72"/>
      <c r="C12" s="73">
        <v>100</v>
      </c>
      <c r="D12" s="61" t="s">
        <v>254</v>
      </c>
      <c r="E12" s="71"/>
      <c r="F12" s="63"/>
      <c r="G12" s="71"/>
      <c r="H12" s="71"/>
      <c r="I12" s="62">
        <v>100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5"/>
    </row>
    <row r="13" spans="1:27">
      <c r="A13" s="64" t="s">
        <v>52</v>
      </c>
      <c r="B13" s="65"/>
      <c r="C13" s="74">
        <v>1450</v>
      </c>
      <c r="D13" s="71"/>
      <c r="E13" s="71"/>
      <c r="F13" s="63"/>
      <c r="G13" s="71"/>
      <c r="H13" s="71"/>
      <c r="I13" s="62">
        <v>630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25"/>
    </row>
    <row r="14" spans="1:27">
      <c r="A14" s="64" t="s">
        <v>53</v>
      </c>
      <c r="B14" s="65"/>
      <c r="C14" s="75">
        <v>700</v>
      </c>
      <c r="D14" s="71"/>
      <c r="E14" s="71"/>
      <c r="F14" s="63"/>
      <c r="G14" s="71"/>
      <c r="H14" s="71"/>
      <c r="I14" s="62">
        <v>445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5"/>
    </row>
    <row r="15" spans="1:27">
      <c r="A15" s="64" t="s">
        <v>54</v>
      </c>
      <c r="B15" s="65"/>
      <c r="C15" s="74">
        <v>750</v>
      </c>
      <c r="D15" s="71"/>
      <c r="E15" s="71"/>
      <c r="F15" s="63"/>
      <c r="G15" s="71"/>
      <c r="H15" s="71"/>
      <c r="I15" s="62">
        <v>550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5"/>
    </row>
    <row r="16" spans="1:27">
      <c r="A16" s="76" t="s">
        <v>255</v>
      </c>
      <c r="B16" s="60" t="s">
        <v>256</v>
      </c>
      <c r="C16" s="61" t="s">
        <v>94</v>
      </c>
      <c r="D16" s="61" t="s">
        <v>257</v>
      </c>
      <c r="E16" s="71"/>
      <c r="F16" s="62" t="s">
        <v>258</v>
      </c>
      <c r="G16" s="61" t="s">
        <v>94</v>
      </c>
      <c r="H16" s="61" t="s">
        <v>94</v>
      </c>
      <c r="I16" s="62" t="s">
        <v>259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5"/>
    </row>
    <row r="17" spans="1:27">
      <c r="A17" s="76" t="s">
        <v>260</v>
      </c>
      <c r="B17" s="60" t="s">
        <v>261</v>
      </c>
      <c r="C17" s="61" t="s">
        <v>94</v>
      </c>
      <c r="D17" s="61" t="s">
        <v>262</v>
      </c>
      <c r="E17" s="61" t="s">
        <v>262</v>
      </c>
      <c r="F17" s="61" t="s">
        <v>94</v>
      </c>
      <c r="G17" s="61" t="s">
        <v>94</v>
      </c>
      <c r="H17" s="61" t="s">
        <v>94</v>
      </c>
      <c r="I17" s="61" t="s">
        <v>94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5"/>
    </row>
    <row r="18" spans="1:27">
      <c r="A18" s="76" t="s">
        <v>263</v>
      </c>
      <c r="B18" s="60" t="s">
        <v>264</v>
      </c>
      <c r="C18" s="77" t="s">
        <v>265</v>
      </c>
      <c r="D18" s="61" t="s">
        <v>266</v>
      </c>
      <c r="E18" s="71"/>
      <c r="F18" s="61" t="s">
        <v>267</v>
      </c>
      <c r="G18" s="61" t="s">
        <v>268</v>
      </c>
      <c r="H18" s="71"/>
      <c r="I18" s="61" t="s">
        <v>269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5"/>
    </row>
    <row r="19" spans="1:27">
      <c r="A19" s="76" t="s">
        <v>270</v>
      </c>
      <c r="B19" s="60" t="s">
        <v>264</v>
      </c>
      <c r="C19" s="61" t="s">
        <v>271</v>
      </c>
      <c r="D19" s="62" t="s">
        <v>272</v>
      </c>
      <c r="E19" s="71"/>
      <c r="F19" s="61" t="s">
        <v>94</v>
      </c>
      <c r="G19" s="61" t="s">
        <v>94</v>
      </c>
      <c r="H19" s="71"/>
      <c r="I19" s="61" t="s">
        <v>273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5"/>
    </row>
    <row r="20" spans="1:27">
      <c r="A20" s="76" t="s">
        <v>274</v>
      </c>
      <c r="B20" s="60" t="s">
        <v>275</v>
      </c>
      <c r="C20" s="61" t="s">
        <v>94</v>
      </c>
      <c r="D20" s="62">
        <v>261</v>
      </c>
      <c r="E20" s="71"/>
      <c r="F20" s="61" t="s">
        <v>94</v>
      </c>
      <c r="G20" s="61" t="s">
        <v>94</v>
      </c>
      <c r="H20" s="71"/>
      <c r="I20" s="61" t="s">
        <v>94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5"/>
    </row>
    <row r="21" spans="1:27">
      <c r="A21" s="76" t="s">
        <v>276</v>
      </c>
      <c r="B21" s="60" t="s">
        <v>277</v>
      </c>
      <c r="C21" s="61" t="s">
        <v>94</v>
      </c>
      <c r="D21" s="62" t="s">
        <v>278</v>
      </c>
      <c r="E21" s="71"/>
      <c r="F21" s="61" t="s">
        <v>94</v>
      </c>
      <c r="G21" s="61" t="s">
        <v>94</v>
      </c>
      <c r="H21" s="71"/>
      <c r="I21" s="61" t="s">
        <v>94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5"/>
    </row>
    <row r="22" spans="1:27">
      <c r="A22" s="76" t="s">
        <v>279</v>
      </c>
      <c r="B22" s="60" t="s">
        <v>280</v>
      </c>
      <c r="C22" s="61" t="s">
        <v>94</v>
      </c>
      <c r="D22" s="61" t="s">
        <v>281</v>
      </c>
      <c r="E22" s="71"/>
      <c r="F22" s="61" t="s">
        <v>281</v>
      </c>
      <c r="G22" s="61" t="s">
        <v>282</v>
      </c>
      <c r="H22" s="61" t="s">
        <v>94</v>
      </c>
      <c r="I22" s="61" t="s">
        <v>283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5"/>
    </row>
    <row r="23" spans="1:27">
      <c r="A23" s="78" t="s">
        <v>284</v>
      </c>
      <c r="B23" s="60"/>
      <c r="C23" s="61" t="s">
        <v>94</v>
      </c>
      <c r="D23" s="62" t="s">
        <v>285</v>
      </c>
      <c r="E23" s="71"/>
      <c r="F23" s="61" t="s">
        <v>94</v>
      </c>
      <c r="G23" s="61" t="s">
        <v>94</v>
      </c>
      <c r="H23" s="61" t="s">
        <v>94</v>
      </c>
      <c r="I23" s="61" t="s">
        <v>94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5"/>
    </row>
    <row r="24" spans="1:27">
      <c r="A24" s="78" t="s">
        <v>286</v>
      </c>
      <c r="B24" s="60" t="s">
        <v>287</v>
      </c>
      <c r="C24" s="62" t="s">
        <v>288</v>
      </c>
      <c r="D24" s="61" t="s">
        <v>289</v>
      </c>
      <c r="E24" s="71"/>
      <c r="F24" s="61" t="s">
        <v>94</v>
      </c>
      <c r="G24" s="61" t="s">
        <v>290</v>
      </c>
      <c r="H24" s="61" t="s">
        <v>94</v>
      </c>
      <c r="I24" s="61" t="s">
        <v>94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5"/>
    </row>
    <row r="25" spans="1:27">
      <c r="A25" s="78" t="s">
        <v>291</v>
      </c>
      <c r="B25" s="60" t="s">
        <v>287</v>
      </c>
      <c r="C25" s="62" t="s">
        <v>292</v>
      </c>
      <c r="D25" s="71"/>
      <c r="E25" s="71"/>
      <c r="F25" s="61" t="s">
        <v>94</v>
      </c>
      <c r="G25" s="61" t="s">
        <v>94</v>
      </c>
      <c r="H25" s="61" t="s">
        <v>94</v>
      </c>
      <c r="I25" s="61" t="s">
        <v>94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5"/>
    </row>
    <row r="26" spans="1:27">
      <c r="A26" s="76" t="s">
        <v>293</v>
      </c>
      <c r="B26" s="79" t="s">
        <v>294</v>
      </c>
      <c r="C26" s="62" t="s">
        <v>295</v>
      </c>
      <c r="D26" s="71"/>
      <c r="E26" s="67" t="s">
        <v>296</v>
      </c>
      <c r="F26" s="61" t="s">
        <v>94</v>
      </c>
      <c r="G26" s="61" t="s">
        <v>94</v>
      </c>
      <c r="H26" s="61" t="s">
        <v>297</v>
      </c>
      <c r="I26" s="61" t="s">
        <v>298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5"/>
    </row>
    <row r="27" spans="1:27">
      <c r="A27" s="76" t="s">
        <v>299</v>
      </c>
      <c r="B27" s="60" t="s">
        <v>300</v>
      </c>
      <c r="C27" s="61" t="s">
        <v>96</v>
      </c>
      <c r="D27" s="71"/>
      <c r="E27" s="71"/>
      <c r="F27" s="61" t="s">
        <v>94</v>
      </c>
      <c r="G27" s="61" t="s">
        <v>94</v>
      </c>
      <c r="H27" s="62" t="s">
        <v>301</v>
      </c>
      <c r="I27" s="61" t="s">
        <v>302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5"/>
    </row>
    <row r="28" spans="1:27">
      <c r="A28" s="80" t="s">
        <v>303</v>
      </c>
      <c r="B28" s="60" t="s">
        <v>304</v>
      </c>
      <c r="C28" s="71"/>
      <c r="D28" s="81" t="s">
        <v>305</v>
      </c>
      <c r="E28" s="71"/>
      <c r="F28" s="61" t="s">
        <v>94</v>
      </c>
      <c r="G28" s="61" t="s">
        <v>94</v>
      </c>
      <c r="H28" s="61" t="s">
        <v>94</v>
      </c>
      <c r="I28" s="71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5"/>
    </row>
    <row r="29" spans="1:27">
      <c r="A29" s="80" t="s">
        <v>306</v>
      </c>
      <c r="B29" s="60" t="s">
        <v>304</v>
      </c>
      <c r="C29" s="71"/>
      <c r="D29" s="71"/>
      <c r="E29" s="71"/>
      <c r="F29" s="61" t="s">
        <v>94</v>
      </c>
      <c r="G29" s="61" t="s">
        <v>94</v>
      </c>
      <c r="H29" s="61" t="s">
        <v>94</v>
      </c>
      <c r="I29" s="62">
        <v>1700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5"/>
    </row>
    <row r="30" spans="1:27">
      <c r="A30" s="78" t="s">
        <v>307</v>
      </c>
      <c r="B30" s="60" t="s">
        <v>308</v>
      </c>
      <c r="C30" s="25"/>
      <c r="D30" s="61" t="s">
        <v>309</v>
      </c>
      <c r="E30" s="71"/>
      <c r="F30" s="61" t="s">
        <v>310</v>
      </c>
      <c r="G30" s="61" t="s">
        <v>311</v>
      </c>
      <c r="H30" s="61" t="s">
        <v>312</v>
      </c>
      <c r="I30" s="61" t="s">
        <v>313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5"/>
    </row>
    <row r="31" spans="1:27">
      <c r="A31" s="78" t="s">
        <v>314</v>
      </c>
      <c r="B31" s="60"/>
      <c r="C31" s="82" t="s">
        <v>315</v>
      </c>
      <c r="D31" s="61"/>
      <c r="E31" s="71"/>
      <c r="F31" s="61"/>
      <c r="G31" s="61" t="s">
        <v>94</v>
      </c>
      <c r="H31" s="83" t="s">
        <v>94</v>
      </c>
      <c r="I31" s="71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5"/>
    </row>
    <row r="32" spans="1:27">
      <c r="A32" s="78" t="s">
        <v>316</v>
      </c>
      <c r="B32" s="60" t="s">
        <v>317</v>
      </c>
      <c r="C32" s="61" t="s">
        <v>96</v>
      </c>
      <c r="D32" s="61" t="s">
        <v>318</v>
      </c>
      <c r="E32" s="71"/>
      <c r="F32" s="62" t="s">
        <v>319</v>
      </c>
      <c r="G32" s="61" t="s">
        <v>320</v>
      </c>
      <c r="H32" s="61" t="s">
        <v>94</v>
      </c>
      <c r="I32" s="61" t="s">
        <v>321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5"/>
    </row>
    <row r="33" spans="1:27">
      <c r="A33" s="78" t="s">
        <v>322</v>
      </c>
      <c r="B33" s="79" t="s">
        <v>323</v>
      </c>
      <c r="C33" s="81" t="s">
        <v>324</v>
      </c>
      <c r="D33" s="71"/>
      <c r="E33" s="71"/>
      <c r="F33" s="61" t="s">
        <v>94</v>
      </c>
      <c r="G33" s="61" t="s">
        <v>94</v>
      </c>
      <c r="H33" s="61" t="s">
        <v>94</v>
      </c>
      <c r="I33" s="71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5"/>
    </row>
    <row r="34" spans="1:27">
      <c r="A34" s="84" t="s">
        <v>325</v>
      </c>
      <c r="B34" s="60" t="s">
        <v>326</v>
      </c>
      <c r="C34" s="61" t="s">
        <v>327</v>
      </c>
      <c r="D34" s="61" t="s">
        <v>328</v>
      </c>
      <c r="E34" s="71"/>
      <c r="F34" s="61" t="s">
        <v>94</v>
      </c>
      <c r="G34" s="61"/>
      <c r="H34" s="71"/>
      <c r="I34" s="61" t="s">
        <v>329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5"/>
    </row>
    <row r="35" spans="1:27">
      <c r="A35" s="84" t="s">
        <v>330</v>
      </c>
      <c r="B35" s="60" t="s">
        <v>326</v>
      </c>
      <c r="C35" s="61" t="s">
        <v>331</v>
      </c>
      <c r="D35" s="71"/>
      <c r="E35" s="71"/>
      <c r="F35" s="61" t="s">
        <v>94</v>
      </c>
      <c r="G35" s="61" t="s">
        <v>94</v>
      </c>
      <c r="H35" s="61" t="s">
        <v>101</v>
      </c>
      <c r="I35" s="61" t="s">
        <v>329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5"/>
    </row>
    <row r="36" spans="1:27">
      <c r="A36" s="84" t="s">
        <v>332</v>
      </c>
      <c r="B36" s="60" t="s">
        <v>333</v>
      </c>
      <c r="C36" s="61" t="s">
        <v>334</v>
      </c>
      <c r="D36" s="71"/>
      <c r="E36" s="62" t="s">
        <v>335</v>
      </c>
      <c r="F36" s="61" t="s">
        <v>94</v>
      </c>
      <c r="G36" s="61" t="s">
        <v>94</v>
      </c>
      <c r="H36" s="61" t="s">
        <v>94</v>
      </c>
      <c r="I36" s="61" t="s">
        <v>94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5"/>
    </row>
    <row r="37" spans="1:27">
      <c r="A37" s="84" t="s">
        <v>336</v>
      </c>
      <c r="B37" s="60" t="s">
        <v>326</v>
      </c>
      <c r="C37" s="61" t="s">
        <v>94</v>
      </c>
      <c r="D37" s="61" t="s">
        <v>337</v>
      </c>
      <c r="E37" s="61" t="s">
        <v>338</v>
      </c>
      <c r="F37" s="61" t="s">
        <v>94</v>
      </c>
      <c r="G37" s="61" t="s">
        <v>94</v>
      </c>
      <c r="H37" s="61" t="s">
        <v>339</v>
      </c>
      <c r="I37" s="61" t="s">
        <v>94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5"/>
    </row>
    <row r="38" spans="1:27">
      <c r="A38" s="85" t="s">
        <v>340</v>
      </c>
      <c r="B38" s="60" t="s">
        <v>341</v>
      </c>
      <c r="C38" s="61" t="s">
        <v>342</v>
      </c>
      <c r="D38" s="71"/>
      <c r="E38" s="61" t="s">
        <v>343</v>
      </c>
      <c r="F38" s="61" t="s">
        <v>344</v>
      </c>
      <c r="G38" s="61" t="s">
        <v>345</v>
      </c>
      <c r="H38" s="61" t="s">
        <v>94</v>
      </c>
      <c r="I38" s="61" t="s">
        <v>346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5"/>
    </row>
    <row r="39" spans="1:27">
      <c r="A39" s="80" t="s">
        <v>347</v>
      </c>
      <c r="B39" s="60"/>
      <c r="C39" s="62" t="s">
        <v>348</v>
      </c>
      <c r="D39" s="61" t="s">
        <v>349</v>
      </c>
      <c r="E39" s="61" t="s">
        <v>101</v>
      </c>
      <c r="F39" s="61" t="s">
        <v>94</v>
      </c>
      <c r="G39" s="61" t="s">
        <v>94</v>
      </c>
      <c r="H39" s="61" t="s">
        <v>101</v>
      </c>
      <c r="I39" s="61" t="s">
        <v>350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5"/>
    </row>
    <row r="40" spans="1:27">
      <c r="A40" s="80" t="s">
        <v>54</v>
      </c>
      <c r="B40" s="60" t="s">
        <v>277</v>
      </c>
      <c r="C40" s="61" t="s">
        <v>94</v>
      </c>
      <c r="D40" s="67" t="s">
        <v>351</v>
      </c>
      <c r="E40" s="71"/>
      <c r="F40" s="61" t="s">
        <v>94</v>
      </c>
      <c r="G40" s="61" t="s">
        <v>94</v>
      </c>
      <c r="H40" s="61" t="s">
        <v>94</v>
      </c>
      <c r="I40" s="62" t="s">
        <v>352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5"/>
    </row>
    <row r="41" spans="1:27">
      <c r="A41" s="80" t="s">
        <v>353</v>
      </c>
      <c r="B41" s="86" t="s">
        <v>354</v>
      </c>
      <c r="C41" s="61" t="s">
        <v>94</v>
      </c>
      <c r="D41" s="61" t="s">
        <v>257</v>
      </c>
      <c r="E41" s="61" t="s">
        <v>355</v>
      </c>
      <c r="F41" s="61" t="s">
        <v>94</v>
      </c>
      <c r="G41" s="61" t="s">
        <v>94</v>
      </c>
      <c r="H41" s="61" t="s">
        <v>94</v>
      </c>
      <c r="I41" s="61" t="s">
        <v>94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5"/>
    </row>
    <row r="42" spans="1:27">
      <c r="A42" s="80" t="s">
        <v>356</v>
      </c>
      <c r="B42" s="86" t="s">
        <v>354</v>
      </c>
      <c r="C42" s="61" t="s">
        <v>94</v>
      </c>
      <c r="D42" s="71"/>
      <c r="E42" s="71"/>
      <c r="F42" s="61" t="s">
        <v>94</v>
      </c>
      <c r="G42" s="61" t="s">
        <v>357</v>
      </c>
      <c r="H42" s="61" t="s">
        <v>94</v>
      </c>
      <c r="I42" s="61" t="s">
        <v>94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5"/>
    </row>
    <row r="43" spans="1:27">
      <c r="A43" s="80" t="s">
        <v>358</v>
      </c>
      <c r="B43" s="86" t="s">
        <v>354</v>
      </c>
      <c r="C43" s="61" t="s">
        <v>94</v>
      </c>
      <c r="D43" s="71"/>
      <c r="E43" s="71"/>
      <c r="F43" s="61" t="s">
        <v>94</v>
      </c>
      <c r="G43" s="61" t="s">
        <v>94</v>
      </c>
      <c r="H43" s="61" t="s">
        <v>94</v>
      </c>
      <c r="I43" s="61" t="s">
        <v>94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5"/>
    </row>
    <row r="44" spans="1:27">
      <c r="A44" s="20"/>
      <c r="B44" s="21"/>
      <c r="C44" s="19"/>
      <c r="D44" s="19"/>
      <c r="E44" s="19"/>
      <c r="F44" s="19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>
      <c r="A45" s="22" t="s">
        <v>39</v>
      </c>
      <c r="B45" s="22" t="s">
        <v>40</v>
      </c>
      <c r="C45" s="23" t="s">
        <v>41</v>
      </c>
      <c r="D45" s="23" t="s">
        <v>42</v>
      </c>
      <c r="E45" s="23" t="s">
        <v>43</v>
      </c>
      <c r="F45" s="23" t="s">
        <v>44</v>
      </c>
      <c r="G45" s="23" t="s">
        <v>45</v>
      </c>
      <c r="H45" s="23" t="s">
        <v>46</v>
      </c>
      <c r="I45" s="23" t="s">
        <v>47</v>
      </c>
      <c r="J45" s="23" t="s">
        <v>48</v>
      </c>
      <c r="K45" s="23" t="s">
        <v>49</v>
      </c>
      <c r="L45" s="24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5"/>
    </row>
    <row r="46" spans="1:27">
      <c r="A46" s="87" t="s">
        <v>359</v>
      </c>
      <c r="B46" s="26"/>
      <c r="C46" s="27"/>
      <c r="D46" s="27"/>
      <c r="E46" s="27"/>
      <c r="F46" s="27"/>
      <c r="G46" s="26"/>
      <c r="H46" s="27"/>
      <c r="I46" s="27"/>
      <c r="J46" s="27"/>
      <c r="K46" s="27"/>
      <c r="L46" s="24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5"/>
    </row>
    <row r="47" spans="1:27">
      <c r="A47" s="28" t="s">
        <v>50</v>
      </c>
      <c r="B47" s="29">
        <v>1100</v>
      </c>
      <c r="C47" s="26" t="s">
        <v>44</v>
      </c>
      <c r="D47" s="26" t="s">
        <v>44</v>
      </c>
      <c r="E47" s="27"/>
      <c r="F47" s="27">
        <f>B47</f>
        <v>1100</v>
      </c>
      <c r="G47" s="26"/>
      <c r="H47" s="27"/>
      <c r="I47" s="27"/>
      <c r="J47" s="27"/>
      <c r="K47" s="27"/>
      <c r="L47" s="24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5"/>
    </row>
    <row r="48" spans="1:27">
      <c r="A48" s="28" t="s">
        <v>51</v>
      </c>
      <c r="B48" s="26"/>
      <c r="C48" s="26" t="s">
        <v>43</v>
      </c>
      <c r="D48" s="26"/>
      <c r="E48" s="27"/>
      <c r="F48" s="27"/>
      <c r="G48" s="26"/>
      <c r="H48" s="27"/>
      <c r="I48" s="27"/>
      <c r="J48" s="27"/>
      <c r="K48" s="27"/>
      <c r="L48" s="24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25"/>
    </row>
    <row r="49" spans="1:27">
      <c r="A49" s="88" t="s">
        <v>247</v>
      </c>
      <c r="B49" s="29">
        <v>100</v>
      </c>
      <c r="C49" s="26" t="s">
        <v>43</v>
      </c>
      <c r="D49" s="26" t="s">
        <v>43</v>
      </c>
      <c r="E49" s="27">
        <f>B49</f>
        <v>100</v>
      </c>
      <c r="F49" s="27"/>
      <c r="G49" s="26"/>
      <c r="H49" s="27"/>
      <c r="I49" s="27"/>
      <c r="J49" s="27"/>
      <c r="K49" s="27"/>
      <c r="L49" s="24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5"/>
    </row>
    <row r="50" spans="1:27">
      <c r="A50" s="88" t="s">
        <v>52</v>
      </c>
      <c r="B50" s="29">
        <v>1450</v>
      </c>
      <c r="C50" s="26" t="s">
        <v>43</v>
      </c>
      <c r="D50" s="26" t="s">
        <v>46</v>
      </c>
      <c r="E50" s="27"/>
      <c r="F50" s="27"/>
      <c r="G50" s="26"/>
      <c r="H50" s="27">
        <f t="shared" ref="H50:H51" si="0">B50</f>
        <v>1450</v>
      </c>
      <c r="I50" s="27"/>
      <c r="J50" s="27"/>
      <c r="K50" s="27"/>
      <c r="L50" s="24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25"/>
    </row>
    <row r="51" spans="1:27">
      <c r="A51" s="88" t="s">
        <v>53</v>
      </c>
      <c r="B51" s="29">
        <v>700</v>
      </c>
      <c r="C51" s="26" t="s">
        <v>43</v>
      </c>
      <c r="D51" s="26" t="s">
        <v>46</v>
      </c>
      <c r="E51" s="27"/>
      <c r="F51" s="27"/>
      <c r="G51" s="26"/>
      <c r="H51" s="27">
        <f t="shared" si="0"/>
        <v>700</v>
      </c>
      <c r="I51" s="27"/>
      <c r="J51" s="27"/>
      <c r="K51" s="27"/>
      <c r="L51" s="24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5"/>
    </row>
    <row r="52" spans="1:27">
      <c r="A52" s="88" t="s">
        <v>54</v>
      </c>
      <c r="B52" s="29">
        <v>900</v>
      </c>
      <c r="C52" s="26" t="s">
        <v>43</v>
      </c>
      <c r="D52" s="26" t="s">
        <v>45</v>
      </c>
      <c r="E52" s="27"/>
      <c r="F52" s="27"/>
      <c r="G52" s="26">
        <f>B52</f>
        <v>900</v>
      </c>
      <c r="H52" s="27"/>
      <c r="I52" s="27"/>
      <c r="J52" s="27"/>
      <c r="K52" s="27"/>
      <c r="L52" s="24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5"/>
    </row>
    <row r="53" spans="1:27">
      <c r="A53" s="28" t="s">
        <v>55</v>
      </c>
      <c r="B53" s="29">
        <v>2100</v>
      </c>
      <c r="C53" s="26" t="s">
        <v>56</v>
      </c>
      <c r="D53" s="26" t="s">
        <v>56</v>
      </c>
      <c r="E53" s="27"/>
      <c r="F53" s="27"/>
      <c r="G53" s="26"/>
      <c r="H53" s="27"/>
      <c r="I53" s="27">
        <f>B53</f>
        <v>2100</v>
      </c>
      <c r="J53" s="27"/>
      <c r="K53" s="27"/>
      <c r="L53" s="24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5"/>
    </row>
    <row r="54" spans="1:27">
      <c r="A54" s="32" t="s">
        <v>57</v>
      </c>
      <c r="B54" s="29">
        <v>202</v>
      </c>
      <c r="C54" s="30" t="s">
        <v>46</v>
      </c>
      <c r="D54" s="30" t="s">
        <v>46</v>
      </c>
      <c r="E54" s="31"/>
      <c r="F54" s="31"/>
      <c r="G54" s="30"/>
      <c r="H54" s="31">
        <f>B54</f>
        <v>202</v>
      </c>
      <c r="I54" s="31"/>
      <c r="J54" s="31"/>
      <c r="K54" s="31"/>
      <c r="L54" s="24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5"/>
    </row>
    <row r="55" spans="1:27">
      <c r="A55" s="32" t="s">
        <v>58</v>
      </c>
      <c r="B55" s="29">
        <v>190</v>
      </c>
      <c r="C55" s="30" t="s">
        <v>49</v>
      </c>
      <c r="D55" s="30" t="s">
        <v>49</v>
      </c>
      <c r="E55" s="31"/>
      <c r="F55" s="31"/>
      <c r="G55" s="30"/>
      <c r="H55" s="31"/>
      <c r="I55" s="31"/>
      <c r="J55" s="31"/>
      <c r="K55" s="31">
        <f>B55</f>
        <v>190</v>
      </c>
      <c r="L55" s="24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5"/>
    </row>
    <row r="56" spans="1:27">
      <c r="A56" s="32" t="s">
        <v>59</v>
      </c>
      <c r="B56" s="29">
        <v>830</v>
      </c>
      <c r="C56" s="30" t="s">
        <v>44</v>
      </c>
      <c r="D56" s="30" t="s">
        <v>48</v>
      </c>
      <c r="E56" s="31"/>
      <c r="F56" s="31"/>
      <c r="G56" s="30"/>
      <c r="H56" s="31"/>
      <c r="I56" s="31"/>
      <c r="J56" s="31">
        <f>B56</f>
        <v>830</v>
      </c>
      <c r="K56" s="31"/>
      <c r="L56" s="24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5"/>
    </row>
    <row r="57" spans="1:27">
      <c r="A57" s="32" t="s">
        <v>60</v>
      </c>
      <c r="B57" s="29">
        <v>965</v>
      </c>
      <c r="C57" s="30" t="s">
        <v>49</v>
      </c>
      <c r="D57" s="30" t="s">
        <v>49</v>
      </c>
      <c r="E57" s="31"/>
      <c r="F57" s="31"/>
      <c r="G57" s="31"/>
      <c r="H57" s="31"/>
      <c r="I57" s="31"/>
      <c r="J57" s="31"/>
      <c r="K57" s="31">
        <f>B57</f>
        <v>965</v>
      </c>
      <c r="L57" s="24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5"/>
    </row>
    <row r="58" spans="1:27">
      <c r="A58" s="33" t="s">
        <v>61</v>
      </c>
      <c r="B58" s="29">
        <v>200</v>
      </c>
      <c r="C58" s="30" t="s">
        <v>44</v>
      </c>
      <c r="D58" s="30" t="s">
        <v>56</v>
      </c>
      <c r="E58" s="31"/>
      <c r="F58" s="31"/>
      <c r="G58" s="34"/>
      <c r="H58" s="31"/>
      <c r="I58" s="35">
        <f>B58</f>
        <v>200</v>
      </c>
      <c r="J58" s="31"/>
      <c r="K58" s="31"/>
      <c r="L58" s="24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5"/>
    </row>
    <row r="59" spans="1:27">
      <c r="A59" s="33" t="s">
        <v>360</v>
      </c>
      <c r="B59" s="29">
        <v>30</v>
      </c>
      <c r="C59" s="30" t="s">
        <v>43</v>
      </c>
      <c r="D59" s="30" t="s">
        <v>43</v>
      </c>
      <c r="E59" s="31">
        <f>B59</f>
        <v>30</v>
      </c>
      <c r="F59" s="31"/>
      <c r="G59" s="34"/>
      <c r="H59" s="31"/>
      <c r="I59" s="31"/>
      <c r="J59" s="31"/>
      <c r="K59" s="31"/>
      <c r="L59" s="24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5"/>
    </row>
    <row r="60" spans="1:27">
      <c r="A60" s="33" t="s">
        <v>62</v>
      </c>
      <c r="B60" s="29">
        <v>30</v>
      </c>
      <c r="C60" s="30" t="s">
        <v>46</v>
      </c>
      <c r="D60" s="30" t="s">
        <v>46</v>
      </c>
      <c r="E60" s="31"/>
      <c r="F60" s="31"/>
      <c r="G60" s="34"/>
      <c r="H60" s="31">
        <f>B60</f>
        <v>30</v>
      </c>
      <c r="I60" s="31"/>
      <c r="J60" s="31"/>
      <c r="K60" s="31"/>
      <c r="L60" s="24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5"/>
    </row>
    <row r="61" spans="1:27">
      <c r="A61" s="33" t="s">
        <v>63</v>
      </c>
      <c r="B61" s="29">
        <v>1328</v>
      </c>
      <c r="C61" s="30" t="s">
        <v>46</v>
      </c>
      <c r="D61" s="30" t="s">
        <v>46</v>
      </c>
      <c r="E61" s="31"/>
      <c r="F61" s="31"/>
      <c r="G61" s="89">
        <v>664</v>
      </c>
      <c r="H61" s="34"/>
      <c r="I61" s="31"/>
      <c r="J61" s="30">
        <v>664</v>
      </c>
      <c r="K61" s="31"/>
      <c r="L61" s="24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5"/>
    </row>
    <row r="62" spans="1:27">
      <c r="A62" s="33" t="s">
        <v>64</v>
      </c>
      <c r="B62" s="29">
        <v>250</v>
      </c>
      <c r="C62" s="30" t="s">
        <v>44</v>
      </c>
      <c r="D62" s="30" t="s">
        <v>56</v>
      </c>
      <c r="E62" s="31"/>
      <c r="F62" s="31"/>
      <c r="G62" s="34"/>
      <c r="H62" s="31"/>
      <c r="I62" s="31">
        <f>B62</f>
        <v>250</v>
      </c>
      <c r="J62" s="31"/>
      <c r="K62" s="31"/>
      <c r="L62" s="24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5"/>
    </row>
    <row r="63" spans="1:27">
      <c r="A63" s="32" t="s">
        <v>65</v>
      </c>
      <c r="B63" s="29">
        <v>130</v>
      </c>
      <c r="C63" s="30" t="s">
        <v>44</v>
      </c>
      <c r="D63" s="30" t="s">
        <v>48</v>
      </c>
      <c r="E63" s="31"/>
      <c r="F63" s="31"/>
      <c r="G63" s="31"/>
      <c r="H63" s="31"/>
      <c r="I63" s="31"/>
      <c r="J63" s="31">
        <f>B63</f>
        <v>130</v>
      </c>
      <c r="K63" s="31"/>
      <c r="L63" s="24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5"/>
    </row>
    <row r="64" spans="1:27">
      <c r="A64" s="32" t="s">
        <v>361</v>
      </c>
      <c r="B64" s="29">
        <v>465</v>
      </c>
      <c r="C64" s="30" t="s">
        <v>43</v>
      </c>
      <c r="D64" s="30" t="s">
        <v>43</v>
      </c>
      <c r="E64" s="31">
        <f t="shared" ref="E64:E65" si="1">B64</f>
        <v>465</v>
      </c>
      <c r="F64" s="31"/>
      <c r="G64" s="31"/>
      <c r="H64" s="31"/>
      <c r="I64" s="31"/>
      <c r="J64" s="31"/>
      <c r="K64" s="31"/>
      <c r="L64" s="24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5"/>
    </row>
    <row r="65" spans="1:27">
      <c r="A65" s="32" t="s">
        <v>362</v>
      </c>
      <c r="B65" s="29">
        <v>310</v>
      </c>
      <c r="C65" s="30" t="s">
        <v>43</v>
      </c>
      <c r="D65" s="30" t="s">
        <v>43</v>
      </c>
      <c r="E65" s="31">
        <f t="shared" si="1"/>
        <v>310</v>
      </c>
      <c r="F65" s="31"/>
      <c r="G65" s="34"/>
      <c r="H65" s="31"/>
      <c r="I65" s="31"/>
      <c r="J65" s="31"/>
      <c r="K65" s="31"/>
      <c r="L65" s="24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5"/>
    </row>
    <row r="66" spans="1:27">
      <c r="A66" s="32" t="s">
        <v>363</v>
      </c>
      <c r="B66" s="90">
        <v>500</v>
      </c>
      <c r="C66" s="30" t="s">
        <v>43</v>
      </c>
      <c r="D66" s="30" t="s">
        <v>56</v>
      </c>
      <c r="E66" s="31"/>
      <c r="F66" s="31"/>
      <c r="G66" s="34"/>
      <c r="H66" s="31"/>
      <c r="I66" s="91">
        <f>B66</f>
        <v>500</v>
      </c>
      <c r="J66" s="35"/>
      <c r="K66" s="31"/>
      <c r="L66" s="24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5"/>
    </row>
    <row r="67" spans="1:27">
      <c r="A67" s="32" t="s">
        <v>364</v>
      </c>
      <c r="B67" s="29">
        <v>40</v>
      </c>
      <c r="C67" s="30" t="s">
        <v>43</v>
      </c>
      <c r="D67" s="30" t="s">
        <v>43</v>
      </c>
      <c r="E67" s="36">
        <f>B67</f>
        <v>40</v>
      </c>
      <c r="F67" s="31"/>
      <c r="G67" s="34"/>
      <c r="H67" s="31"/>
      <c r="I67" s="31"/>
      <c r="J67" s="31"/>
      <c r="K67" s="31"/>
      <c r="L67" s="24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5"/>
    </row>
    <row r="68" spans="1:27">
      <c r="A68" s="32" t="s">
        <v>66</v>
      </c>
      <c r="B68" s="29">
        <v>200</v>
      </c>
      <c r="C68" s="30" t="s">
        <v>46</v>
      </c>
      <c r="D68" s="30" t="s">
        <v>46</v>
      </c>
      <c r="E68" s="31"/>
      <c r="F68" s="31"/>
      <c r="G68" s="34"/>
      <c r="H68" s="31">
        <f>B68</f>
        <v>200</v>
      </c>
      <c r="I68" s="31"/>
      <c r="J68" s="31"/>
      <c r="K68" s="31"/>
      <c r="L68" s="24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5"/>
    </row>
    <row r="69" spans="1:27">
      <c r="A69" s="32" t="s">
        <v>67</v>
      </c>
      <c r="B69" s="29">
        <v>2000</v>
      </c>
      <c r="C69" s="30" t="s">
        <v>44</v>
      </c>
      <c r="D69" s="30" t="s">
        <v>44</v>
      </c>
      <c r="E69" s="31"/>
      <c r="F69" s="91">
        <f>B69</f>
        <v>2000</v>
      </c>
      <c r="G69" s="34"/>
      <c r="H69" s="31"/>
      <c r="I69" s="31"/>
      <c r="J69" s="31"/>
      <c r="K69" s="31"/>
      <c r="L69" s="24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5"/>
    </row>
    <row r="70" spans="1:27">
      <c r="A70" s="32" t="s">
        <v>68</v>
      </c>
      <c r="B70" s="29">
        <v>1700</v>
      </c>
      <c r="C70" s="30" t="s">
        <v>49</v>
      </c>
      <c r="D70" s="30" t="s">
        <v>49</v>
      </c>
      <c r="E70" s="31"/>
      <c r="F70" s="31"/>
      <c r="G70" s="34"/>
      <c r="H70" s="31"/>
      <c r="I70" s="31"/>
      <c r="J70" s="31"/>
      <c r="K70" s="36">
        <f t="shared" ref="K70:K71" si="2">B70</f>
        <v>1700</v>
      </c>
      <c r="L70" s="24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5"/>
    </row>
    <row r="71" spans="1:27">
      <c r="A71" s="32" t="s">
        <v>69</v>
      </c>
      <c r="B71" s="29">
        <v>233</v>
      </c>
      <c r="C71" s="30" t="s">
        <v>46</v>
      </c>
      <c r="D71" s="30" t="s">
        <v>49</v>
      </c>
      <c r="E71" s="31"/>
      <c r="F71" s="31"/>
      <c r="G71" s="31"/>
      <c r="H71" s="31"/>
      <c r="I71" s="31"/>
      <c r="J71" s="31"/>
      <c r="K71" s="36">
        <f t="shared" si="2"/>
        <v>233</v>
      </c>
      <c r="L71" s="24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5"/>
    </row>
    <row r="72" spans="1:27">
      <c r="A72" s="32" t="s">
        <v>70</v>
      </c>
      <c r="B72" s="30">
        <v>0</v>
      </c>
      <c r="C72" s="30" t="s">
        <v>365</v>
      </c>
      <c r="D72" s="30" t="s">
        <v>365</v>
      </c>
      <c r="E72" s="31"/>
      <c r="F72" s="31"/>
      <c r="G72" s="31"/>
      <c r="H72" s="31"/>
      <c r="I72" s="31"/>
      <c r="J72" s="31"/>
      <c r="K72" s="31"/>
      <c r="L72" s="24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5"/>
    </row>
    <row r="73" spans="1:27">
      <c r="A73" s="37" t="s">
        <v>71</v>
      </c>
      <c r="B73" s="30">
        <v>0</v>
      </c>
      <c r="C73" s="30" t="s">
        <v>365</v>
      </c>
      <c r="D73" s="30" t="s">
        <v>365</v>
      </c>
      <c r="E73" s="31"/>
      <c r="F73" s="31"/>
      <c r="G73" s="31"/>
      <c r="H73" s="31"/>
      <c r="I73" s="31"/>
      <c r="J73" s="31"/>
      <c r="K73" s="31"/>
      <c r="L73" s="24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25"/>
    </row>
    <row r="74" spans="1:27">
      <c r="A74" s="32" t="s">
        <v>366</v>
      </c>
      <c r="B74" s="29">
        <v>160</v>
      </c>
      <c r="C74" s="30" t="s">
        <v>43</v>
      </c>
      <c r="D74" s="30" t="s">
        <v>43</v>
      </c>
      <c r="E74" s="36">
        <f t="shared" ref="E74:E78" si="3">B74</f>
        <v>160</v>
      </c>
      <c r="F74" s="31"/>
      <c r="G74" s="31"/>
      <c r="H74" s="31"/>
      <c r="I74" s="31"/>
      <c r="J74" s="31"/>
      <c r="K74" s="31"/>
      <c r="L74" s="24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5"/>
    </row>
    <row r="75" spans="1:27">
      <c r="A75" s="37" t="s">
        <v>71</v>
      </c>
      <c r="B75" s="29">
        <v>300</v>
      </c>
      <c r="C75" s="30" t="s">
        <v>43</v>
      </c>
      <c r="D75" s="30" t="s">
        <v>43</v>
      </c>
      <c r="E75" s="36">
        <f t="shared" si="3"/>
        <v>300</v>
      </c>
      <c r="F75" s="31"/>
      <c r="G75" s="31"/>
      <c r="H75" s="31"/>
      <c r="I75" s="31"/>
      <c r="J75" s="31"/>
      <c r="K75" s="31"/>
      <c r="L75" s="24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25"/>
    </row>
    <row r="76" spans="1:27">
      <c r="A76" s="32" t="s">
        <v>367</v>
      </c>
      <c r="B76" s="29">
        <v>500</v>
      </c>
      <c r="C76" s="30" t="s">
        <v>43</v>
      </c>
      <c r="D76" s="30" t="s">
        <v>43</v>
      </c>
      <c r="E76" s="36">
        <f t="shared" si="3"/>
        <v>500</v>
      </c>
      <c r="F76" s="31"/>
      <c r="G76" s="31"/>
      <c r="H76" s="31"/>
      <c r="I76" s="31"/>
      <c r="J76" s="31"/>
      <c r="K76" s="31"/>
      <c r="L76" s="24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25"/>
    </row>
    <row r="77" spans="1:27">
      <c r="A77" s="32" t="s">
        <v>72</v>
      </c>
      <c r="B77" s="29">
        <v>0</v>
      </c>
      <c r="C77" s="30" t="s">
        <v>43</v>
      </c>
      <c r="D77" s="30" t="s">
        <v>43</v>
      </c>
      <c r="E77" s="38">
        <f t="shared" si="3"/>
        <v>0</v>
      </c>
      <c r="F77" s="31"/>
      <c r="G77" s="31"/>
      <c r="H77" s="31"/>
      <c r="I77" s="31"/>
      <c r="J77" s="31"/>
      <c r="K77" s="31"/>
      <c r="L77" s="24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5"/>
    </row>
    <row r="78" spans="1:27">
      <c r="A78" s="37" t="s">
        <v>74</v>
      </c>
      <c r="B78" s="29">
        <v>265</v>
      </c>
      <c r="C78" s="30" t="s">
        <v>43</v>
      </c>
      <c r="D78" s="30" t="s">
        <v>43</v>
      </c>
      <c r="E78" s="36">
        <f t="shared" si="3"/>
        <v>265</v>
      </c>
      <c r="F78" s="31"/>
      <c r="G78" s="31"/>
      <c r="H78" s="31"/>
      <c r="I78" s="31"/>
      <c r="J78" s="31"/>
      <c r="K78" s="31"/>
      <c r="L78" s="24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5"/>
    </row>
    <row r="79" spans="1:27">
      <c r="A79" s="32" t="s">
        <v>73</v>
      </c>
      <c r="B79" s="29">
        <v>0</v>
      </c>
      <c r="C79" s="30" t="s">
        <v>46</v>
      </c>
      <c r="D79" s="30" t="s">
        <v>46</v>
      </c>
      <c r="E79" s="31"/>
      <c r="F79" s="31"/>
      <c r="G79" s="31"/>
      <c r="H79" s="38">
        <v>0</v>
      </c>
      <c r="I79" s="31"/>
      <c r="J79" s="31"/>
      <c r="K79" s="31"/>
      <c r="L79" s="24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5"/>
    </row>
    <row r="80" spans="1:27">
      <c r="A80" s="37" t="s">
        <v>74</v>
      </c>
      <c r="B80" s="29">
        <v>500</v>
      </c>
      <c r="C80" s="30" t="s">
        <v>46</v>
      </c>
      <c r="D80" s="30" t="s">
        <v>46</v>
      </c>
      <c r="E80" s="31"/>
      <c r="F80" s="31"/>
      <c r="G80" s="31"/>
      <c r="H80" s="36">
        <f>B80</f>
        <v>500</v>
      </c>
      <c r="I80" s="31"/>
      <c r="J80" s="31"/>
      <c r="K80" s="31"/>
      <c r="L80" s="24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25"/>
    </row>
    <row r="81" spans="1:27">
      <c r="A81" s="33" t="s">
        <v>75</v>
      </c>
      <c r="B81" s="29">
        <v>296</v>
      </c>
      <c r="C81" s="30" t="s">
        <v>45</v>
      </c>
      <c r="D81" s="30" t="s">
        <v>45</v>
      </c>
      <c r="E81" s="31"/>
      <c r="F81" s="31"/>
      <c r="G81" s="36">
        <f t="shared" ref="G81:G82" si="4">B81</f>
        <v>296</v>
      </c>
      <c r="H81" s="31"/>
      <c r="I81" s="31"/>
      <c r="J81" s="31"/>
      <c r="K81" s="31"/>
      <c r="L81" s="24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25"/>
    </row>
    <row r="82" spans="1:27">
      <c r="A82" s="37" t="s">
        <v>71</v>
      </c>
      <c r="B82" s="29">
        <v>700</v>
      </c>
      <c r="C82" s="30" t="s">
        <v>45</v>
      </c>
      <c r="D82" s="30" t="s">
        <v>45</v>
      </c>
      <c r="E82" s="31"/>
      <c r="F82" s="31"/>
      <c r="G82" s="36">
        <f t="shared" si="4"/>
        <v>700</v>
      </c>
      <c r="H82" s="31"/>
      <c r="I82" s="31"/>
      <c r="J82" s="31"/>
      <c r="K82" s="31"/>
      <c r="L82" s="24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25"/>
    </row>
    <row r="83" spans="1:27">
      <c r="A83" s="32" t="s">
        <v>76</v>
      </c>
      <c r="B83" s="29">
        <v>670</v>
      </c>
      <c r="C83" s="30" t="s">
        <v>49</v>
      </c>
      <c r="D83" s="30" t="s">
        <v>48</v>
      </c>
      <c r="E83" s="31"/>
      <c r="F83" s="31"/>
      <c r="G83" s="31"/>
      <c r="H83" s="31"/>
      <c r="I83" s="31"/>
      <c r="J83" s="31">
        <f>B83</f>
        <v>670</v>
      </c>
      <c r="K83" s="31"/>
      <c r="L83" s="24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25"/>
    </row>
    <row r="84" spans="1:27">
      <c r="A84" s="32" t="s">
        <v>77</v>
      </c>
      <c r="B84" s="30">
        <f>842*4</f>
        <v>3368</v>
      </c>
      <c r="C84" s="30" t="s">
        <v>46</v>
      </c>
      <c r="D84" s="30" t="s">
        <v>78</v>
      </c>
      <c r="E84" s="30"/>
      <c r="F84" s="30">
        <v>842</v>
      </c>
      <c r="G84" s="30"/>
      <c r="H84" s="30">
        <v>842</v>
      </c>
      <c r="I84" s="30">
        <v>842</v>
      </c>
      <c r="J84" s="31"/>
      <c r="K84" s="30">
        <v>842</v>
      </c>
      <c r="L84" s="21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25"/>
    </row>
    <row r="85" spans="1:27">
      <c r="A85" s="31"/>
      <c r="B85" s="31">
        <f>SUM(B46:B84)</f>
        <v>22712</v>
      </c>
      <c r="C85" s="31"/>
      <c r="D85" s="31"/>
      <c r="E85" s="31">
        <f t="shared" ref="E85:K85" si="5">SUM(E46:E84)</f>
        <v>2170</v>
      </c>
      <c r="F85" s="31">
        <f t="shared" si="5"/>
        <v>3942</v>
      </c>
      <c r="G85" s="31">
        <f t="shared" si="5"/>
        <v>2560</v>
      </c>
      <c r="H85" s="31">
        <f t="shared" si="5"/>
        <v>3924</v>
      </c>
      <c r="I85" s="31">
        <f t="shared" si="5"/>
        <v>3892</v>
      </c>
      <c r="J85" s="31">
        <f t="shared" si="5"/>
        <v>2294</v>
      </c>
      <c r="K85" s="31">
        <f t="shared" si="5"/>
        <v>3930</v>
      </c>
      <c r="L85" s="40">
        <f>SUM(E85:K85)</f>
        <v>22712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>
      <c r="A86" s="37" t="s">
        <v>79</v>
      </c>
      <c r="B86" s="41">
        <f>3*0.7</f>
        <v>2.0999999999999996</v>
      </c>
      <c r="C86" s="31"/>
      <c r="D86" s="31"/>
      <c r="E86" s="42">
        <f>$B$89-E85</f>
        <v>436.29508196721326</v>
      </c>
      <c r="F86" s="42">
        <f>$B$88-F85</f>
        <v>-218.72131147540949</v>
      </c>
      <c r="G86" s="42">
        <f>$B$89-G85</f>
        <v>46.295081967213264</v>
      </c>
      <c r="H86" s="42">
        <f t="shared" ref="H86:I86" si="6">$B$88-H85</f>
        <v>-200.72131147540949</v>
      </c>
      <c r="I86" s="42">
        <f t="shared" si="6"/>
        <v>-168.72131147540949</v>
      </c>
      <c r="J86" s="42">
        <f>$B$89-J85</f>
        <v>312.29508196721326</v>
      </c>
      <c r="K86" s="42">
        <f>$B$88-K85</f>
        <v>-206.72131147540949</v>
      </c>
      <c r="L86" s="24">
        <f>L85-B85</f>
        <v>0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>
      <c r="A87" s="37" t="s">
        <v>80</v>
      </c>
      <c r="B87" s="41">
        <f>4*1</f>
        <v>4</v>
      </c>
      <c r="C87" s="31"/>
      <c r="D87" s="31"/>
      <c r="E87" s="31"/>
      <c r="F87" s="31"/>
      <c r="G87" s="31"/>
      <c r="H87" s="31"/>
      <c r="I87" s="31"/>
      <c r="J87" s="31"/>
      <c r="K87" s="31"/>
      <c r="L87" s="24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>
      <c r="A88" s="37" t="s">
        <v>81</v>
      </c>
      <c r="B88" s="42">
        <f>B85/6.1</f>
        <v>3723.2786885245905</v>
      </c>
      <c r="C88" s="31"/>
      <c r="D88" s="31"/>
      <c r="E88" s="31"/>
      <c r="F88" s="31"/>
      <c r="G88" s="31"/>
      <c r="H88" s="31"/>
      <c r="I88" s="31"/>
      <c r="J88" s="31"/>
      <c r="K88" s="31"/>
      <c r="L88" s="24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>
      <c r="A89" s="37" t="s">
        <v>82</v>
      </c>
      <c r="B89" s="42">
        <f>0.7*B85/6.1</f>
        <v>2606.2950819672133</v>
      </c>
      <c r="C89" s="31"/>
      <c r="D89" s="31"/>
      <c r="E89" s="31"/>
      <c r="F89" s="31"/>
      <c r="G89" s="31"/>
      <c r="H89" s="31"/>
      <c r="I89" s="31"/>
      <c r="J89" s="31"/>
      <c r="K89" s="31"/>
      <c r="L89" s="24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>
      <c r="A90" s="31"/>
      <c r="B90" s="42">
        <f>B88*4+B89*3</f>
        <v>22712</v>
      </c>
      <c r="C90" s="31"/>
      <c r="D90" s="31"/>
      <c r="E90" s="31"/>
      <c r="F90" s="31"/>
      <c r="G90" s="31"/>
      <c r="H90" s="31"/>
      <c r="I90" s="31"/>
      <c r="J90" s="31"/>
      <c r="K90" s="31"/>
      <c r="L90" s="24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>
      <c r="A91" s="37" t="s">
        <v>83</v>
      </c>
      <c r="B91" s="42">
        <f>B89/B88</f>
        <v>0.7</v>
      </c>
      <c r="C91" s="31"/>
      <c r="D91" s="31"/>
      <c r="E91" s="31"/>
      <c r="F91" s="31"/>
      <c r="G91" s="31"/>
      <c r="H91" s="31"/>
      <c r="I91" s="31"/>
      <c r="J91" s="31"/>
      <c r="K91" s="31"/>
      <c r="L91" s="24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>
      <c r="A92" s="24"/>
      <c r="B92" s="24"/>
      <c r="C92" s="24"/>
      <c r="D92" s="21" t="s">
        <v>84</v>
      </c>
      <c r="E92" s="43">
        <f>D103-E85</f>
        <v>436.29508196721281</v>
      </c>
      <c r="F92" s="43">
        <f>D102-F85</f>
        <v>-218.72131147540995</v>
      </c>
      <c r="G92" s="43">
        <f>D103-G85</f>
        <v>46.295081967212809</v>
      </c>
      <c r="H92" s="43">
        <f>D102-H85</f>
        <v>-200.72131147540995</v>
      </c>
      <c r="I92" s="43">
        <f>D102-I85</f>
        <v>-168.72131147540995</v>
      </c>
      <c r="J92" s="43">
        <f>D103-J85</f>
        <v>312.29508196721281</v>
      </c>
      <c r="K92" s="43">
        <f>D102-K85</f>
        <v>-206.72131147540995</v>
      </c>
      <c r="L92" s="24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>
      <c r="A93" s="24"/>
      <c r="B93" s="24"/>
      <c r="C93" s="24"/>
      <c r="D93" s="21" t="s">
        <v>85</v>
      </c>
      <c r="E93" s="24"/>
      <c r="F93" s="24"/>
      <c r="G93" s="24"/>
      <c r="H93" s="24"/>
      <c r="I93" s="24"/>
      <c r="J93" s="24"/>
      <c r="K93" s="24"/>
      <c r="L93" s="24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>
      <c r="A94" s="24"/>
      <c r="B94" s="24"/>
      <c r="C94" s="21">
        <v>1</v>
      </c>
      <c r="D94" s="24"/>
      <c r="E94" s="24"/>
      <c r="F94" s="24"/>
      <c r="G94" s="24"/>
      <c r="H94" s="24"/>
      <c r="I94" s="24"/>
      <c r="J94" s="24"/>
      <c r="K94" s="24"/>
      <c r="L94" s="24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>
      <c r="A95" s="24"/>
      <c r="B95" s="24"/>
      <c r="C95" s="21">
        <v>1</v>
      </c>
      <c r="D95" s="24"/>
      <c r="E95" s="24"/>
      <c r="F95" s="24"/>
      <c r="G95" s="24"/>
      <c r="H95" s="24"/>
      <c r="I95" s="24"/>
      <c r="J95" s="24"/>
      <c r="K95" s="24"/>
      <c r="L95" s="24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>
      <c r="A96" s="24"/>
      <c r="B96" s="24"/>
      <c r="C96" s="21">
        <v>1</v>
      </c>
      <c r="D96" s="24"/>
      <c r="E96" s="24"/>
      <c r="F96" s="24"/>
      <c r="G96" s="24"/>
      <c r="H96" s="24"/>
      <c r="I96" s="24"/>
      <c r="J96" s="24"/>
      <c r="K96" s="24"/>
      <c r="L96" s="24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>
      <c r="A97" s="24"/>
      <c r="B97" s="24"/>
      <c r="C97" s="21">
        <v>1</v>
      </c>
      <c r="D97" s="24"/>
      <c r="E97" s="24"/>
      <c r="F97" s="24"/>
      <c r="G97" s="24"/>
      <c r="H97" s="24"/>
      <c r="I97" s="24"/>
      <c r="J97" s="24"/>
      <c r="K97" s="24"/>
      <c r="L97" s="24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>
      <c r="A98" s="24"/>
      <c r="B98" s="24"/>
      <c r="C98" s="21">
        <v>0.7</v>
      </c>
      <c r="D98" s="24"/>
      <c r="E98" s="24"/>
      <c r="F98" s="24"/>
      <c r="G98" s="24"/>
      <c r="H98" s="24"/>
      <c r="I98" s="24"/>
      <c r="J98" s="24"/>
      <c r="K98" s="24"/>
      <c r="L98" s="24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:27">
      <c r="A99" s="24"/>
      <c r="B99" s="24"/>
      <c r="C99" s="21">
        <v>0.7</v>
      </c>
      <c r="D99" s="24"/>
      <c r="E99" s="24"/>
      <c r="F99" s="24"/>
      <c r="G99" s="24"/>
      <c r="H99" s="24"/>
      <c r="I99" s="24"/>
      <c r="J99" s="24"/>
      <c r="K99" s="24"/>
      <c r="L99" s="24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>
      <c r="A100" s="24"/>
      <c r="B100" s="24"/>
      <c r="C100" s="21">
        <v>0.7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1:27">
      <c r="A101" s="24"/>
      <c r="B101" s="24"/>
      <c r="C101" s="24">
        <f>SUM(C94:C100)</f>
        <v>6.1000000000000005</v>
      </c>
      <c r="D101" s="43">
        <f>B85</f>
        <v>22712</v>
      </c>
      <c r="E101" s="24"/>
      <c r="F101" s="24"/>
      <c r="G101" s="24"/>
      <c r="H101" s="24"/>
      <c r="I101" s="24"/>
      <c r="J101" s="24"/>
      <c r="K101" s="24"/>
      <c r="L101" s="24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:27">
      <c r="A102" s="24"/>
      <c r="B102" s="24"/>
      <c r="C102" s="21">
        <v>1</v>
      </c>
      <c r="D102" s="43">
        <f>C102*D101/C101</f>
        <v>3723.2786885245901</v>
      </c>
      <c r="E102" s="24"/>
      <c r="F102" s="24"/>
      <c r="G102" s="24"/>
      <c r="H102" s="24"/>
      <c r="I102" s="24"/>
      <c r="J102" s="24"/>
      <c r="K102" s="24"/>
      <c r="L102" s="24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:27">
      <c r="A103" s="24"/>
      <c r="B103" s="24"/>
      <c r="C103" s="21">
        <v>0.7</v>
      </c>
      <c r="D103" s="43">
        <f>C103*D101/C101</f>
        <v>2606.2950819672128</v>
      </c>
      <c r="E103" s="24"/>
      <c r="F103" s="24"/>
      <c r="G103" s="24"/>
      <c r="H103" s="24"/>
      <c r="I103" s="24"/>
      <c r="J103" s="24"/>
      <c r="K103" s="24"/>
      <c r="L103" s="24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>
      <c r="A104" s="24"/>
      <c r="B104" s="24"/>
      <c r="C104" s="24"/>
      <c r="D104" s="24">
        <f>D103*3+D102*4</f>
        <v>22712</v>
      </c>
      <c r="E104" s="24"/>
      <c r="F104" s="24"/>
      <c r="G104" s="24"/>
      <c r="H104" s="24"/>
      <c r="I104" s="24"/>
      <c r="J104" s="24"/>
      <c r="K104" s="24"/>
      <c r="L104" s="24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1:27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1:27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>
      <c r="A107" s="19"/>
      <c r="B107" s="24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>
      <c r="A108" s="19"/>
      <c r="B108" s="24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1:27">
      <c r="A109" s="19"/>
      <c r="B109" s="24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>
      <c r="A110" s="19"/>
      <c r="B110" s="24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>
      <c r="A111" s="19"/>
      <c r="B111" s="24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>
      <c r="A112" s="19"/>
      <c r="B112" s="24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>
      <c r="A113" s="19"/>
      <c r="B113" s="24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27">
      <c r="A114" s="19"/>
      <c r="B114" s="24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1:27">
      <c r="A115" s="19"/>
      <c r="B115" s="24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>
      <c r="A116" s="19"/>
      <c r="B116" s="24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1:27">
      <c r="A117" s="19"/>
      <c r="B117" s="24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1:27">
      <c r="A118" s="19"/>
      <c r="B118" s="24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1:27">
      <c r="A119" s="19"/>
      <c r="B119" s="24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1:27">
      <c r="A120" s="19"/>
      <c r="B120" s="24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>
      <c r="A121" s="19"/>
      <c r="B121" s="24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1:27">
      <c r="A122" s="19"/>
      <c r="B122" s="24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>
      <c r="A123" s="19"/>
      <c r="B123" s="24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:27">
      <c r="A124" s="19"/>
      <c r="B124" s="24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1:27">
      <c r="A125" s="19"/>
      <c r="B125" s="24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>
      <c r="A126" s="19"/>
      <c r="B126" s="24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>
      <c r="A127" s="19"/>
      <c r="B127" s="24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>
      <c r="A128" s="19"/>
      <c r="B128" s="24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1:27">
      <c r="A129" s="19"/>
      <c r="B129" s="24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1:27">
      <c r="A130" s="19"/>
      <c r="B130" s="24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>
      <c r="A131" s="19"/>
      <c r="B131" s="24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>
      <c r="A132" s="19"/>
      <c r="B132" s="24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>
      <c r="A133" s="19"/>
      <c r="B133" s="24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:27">
      <c r="A134" s="19"/>
      <c r="B134" s="24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>
      <c r="A135" s="19"/>
      <c r="B135" s="24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>
      <c r="A136" s="19"/>
      <c r="B136" s="24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1:27">
      <c r="A137" s="19"/>
      <c r="B137" s="24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:27">
      <c r="A138" s="19"/>
      <c r="B138" s="24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:27">
      <c r="A139" s="19"/>
      <c r="B139" s="24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:27">
      <c r="A140" s="19"/>
      <c r="B140" s="24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1:27">
      <c r="A141" s="19"/>
      <c r="B141" s="24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1:27">
      <c r="A142" s="19"/>
      <c r="B142" s="24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>
      <c r="A143" s="19"/>
      <c r="B143" s="24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:27">
      <c r="A144" s="19"/>
      <c r="B144" s="24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1:27">
      <c r="A145" s="19"/>
      <c r="B145" s="24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1:27">
      <c r="A146" s="19"/>
      <c r="B146" s="24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1:27">
      <c r="A147" s="19"/>
      <c r="B147" s="24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:27">
      <c r="A148" s="19"/>
      <c r="B148" s="24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1:27">
      <c r="A149" s="19"/>
      <c r="B149" s="24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spans="1:27">
      <c r="A150" s="19"/>
      <c r="B150" s="24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:27">
      <c r="A151" s="19"/>
      <c r="B151" s="24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27">
      <c r="A152" s="19"/>
      <c r="B152" s="24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1:27">
      <c r="A153" s="19"/>
      <c r="B153" s="24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1:27">
      <c r="A154" s="19"/>
      <c r="B154" s="24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>
      <c r="A155" s="19"/>
      <c r="B155" s="24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>
      <c r="A156" s="19"/>
      <c r="B156" s="24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1:27">
      <c r="A157" s="19"/>
      <c r="B157" s="24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1:27">
      <c r="A158" s="19"/>
      <c r="B158" s="24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:27">
      <c r="A159" s="19"/>
      <c r="B159" s="24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:27">
      <c r="A160" s="19"/>
      <c r="B160" s="24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1:27">
      <c r="A161" s="19"/>
      <c r="B161" s="24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1:27">
      <c r="A162" s="19"/>
      <c r="B162" s="24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:27">
      <c r="A163" s="19"/>
      <c r="B163" s="24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:27">
      <c r="A164" s="19"/>
      <c r="B164" s="24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27">
      <c r="A165" s="19"/>
      <c r="B165" s="24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1:27">
      <c r="A166" s="19"/>
      <c r="B166" s="24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1:27">
      <c r="A167" s="19"/>
      <c r="B167" s="24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1:27">
      <c r="A168" s="19"/>
      <c r="B168" s="24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1:27">
      <c r="A169" s="19"/>
      <c r="B169" s="24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spans="1:27">
      <c r="A170" s="19"/>
      <c r="B170" s="24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1:27">
      <c r="A171" s="19"/>
      <c r="B171" s="24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>
      <c r="A172" s="19"/>
      <c r="B172" s="24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1:27">
      <c r="A173" s="19"/>
      <c r="B173" s="24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:27">
      <c r="A174" s="19"/>
      <c r="B174" s="24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>
      <c r="A175" s="19"/>
      <c r="B175" s="24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>
      <c r="A176" s="19"/>
      <c r="B176" s="24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1:27">
      <c r="A177" s="19"/>
      <c r="B177" s="24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1:27">
      <c r="A178" s="19"/>
      <c r="B178" s="24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>
      <c r="A179" s="19"/>
      <c r="B179" s="24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>
      <c r="A180" s="19"/>
      <c r="B180" s="24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1:27">
      <c r="A181" s="19"/>
      <c r="B181" s="24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1:27">
      <c r="A182" s="19"/>
      <c r="B182" s="24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>
      <c r="A183" s="19"/>
      <c r="B183" s="24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>
      <c r="A184" s="19"/>
      <c r="B184" s="24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:27">
      <c r="A185" s="19"/>
      <c r="B185" s="24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1:27">
      <c r="A186" s="19"/>
      <c r="B186" s="24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>
      <c r="A187" s="19"/>
      <c r="B187" s="24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>
      <c r="A188" s="19"/>
      <c r="B188" s="24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1:27">
      <c r="A189" s="19"/>
      <c r="B189" s="24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:27">
      <c r="A190" s="19"/>
      <c r="B190" s="24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>
      <c r="A191" s="19"/>
      <c r="B191" s="24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>
      <c r="A192" s="19"/>
      <c r="B192" s="24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>
      <c r="A193" s="19"/>
      <c r="B193" s="24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1:27">
      <c r="A194" s="19"/>
      <c r="B194" s="24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>
      <c r="A195" s="19"/>
      <c r="B195" s="24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>
      <c r="A196" s="19"/>
      <c r="B196" s="24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:27">
      <c r="A197" s="19"/>
      <c r="B197" s="24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:27">
      <c r="A198" s="19"/>
      <c r="B198" s="24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>
      <c r="A199" s="19"/>
      <c r="B199" s="24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>
      <c r="A200" s="19"/>
      <c r="B200" s="24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>
      <c r="A201" s="19"/>
      <c r="B201" s="24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27">
      <c r="A202" s="19"/>
      <c r="B202" s="24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>
      <c r="A203" s="19"/>
      <c r="B203" s="24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>
      <c r="A204" s="19"/>
      <c r="B204" s="24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:27">
      <c r="A205" s="19"/>
      <c r="B205" s="24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:27">
      <c r="A206" s="19"/>
      <c r="B206" s="24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1:27">
      <c r="A207" s="19"/>
      <c r="B207" s="24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>
      <c r="A208" s="19"/>
      <c r="B208" s="24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:27">
      <c r="A209" s="19"/>
      <c r="B209" s="24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:27">
      <c r="A210" s="19"/>
      <c r="B210" s="24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>
      <c r="A211" s="19"/>
      <c r="B211" s="24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>
      <c r="A212" s="19"/>
      <c r="B212" s="24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:27">
      <c r="A213" s="19"/>
      <c r="B213" s="24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:27">
      <c r="A214" s="19"/>
      <c r="B214" s="24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>
      <c r="A215" s="19"/>
      <c r="B215" s="24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>
      <c r="A216" s="19"/>
      <c r="B216" s="24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:27">
      <c r="A217" s="19"/>
      <c r="B217" s="24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:27">
      <c r="A218" s="19"/>
      <c r="B218" s="24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>
      <c r="A219" s="19"/>
      <c r="B219" s="24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>
      <c r="A220" s="19"/>
      <c r="B220" s="24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:27">
      <c r="A221" s="19"/>
      <c r="B221" s="24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:27">
      <c r="A222" s="19"/>
      <c r="B222" s="24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>
      <c r="A223" s="19"/>
      <c r="B223" s="24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>
      <c r="A224" s="19"/>
      <c r="B224" s="24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:27">
      <c r="A225" s="19"/>
      <c r="B225" s="24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:27">
      <c r="A226" s="19"/>
      <c r="B226" s="24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>
      <c r="A227" s="19"/>
      <c r="B227" s="24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>
      <c r="A228" s="19"/>
      <c r="B228" s="24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:27">
      <c r="A229" s="19"/>
      <c r="B229" s="24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:27">
      <c r="A230" s="19"/>
      <c r="B230" s="24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1:27">
      <c r="A231" s="19"/>
      <c r="B231" s="24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:27">
      <c r="A232" s="19"/>
      <c r="B232" s="24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spans="1:27">
      <c r="A233" s="19"/>
      <c r="B233" s="24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spans="1:27">
      <c r="A234" s="19"/>
      <c r="B234" s="24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:27">
      <c r="A235" s="19"/>
      <c r="B235" s="24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:27">
      <c r="A236" s="19"/>
      <c r="B236" s="24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spans="1:27">
      <c r="A237" s="19"/>
      <c r="B237" s="24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spans="1:27">
      <c r="A238" s="19"/>
      <c r="B238" s="24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:27">
      <c r="A239" s="19"/>
      <c r="B239" s="24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:27">
      <c r="A240" s="19"/>
      <c r="B240" s="24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spans="1:27">
      <c r="A241" s="19"/>
      <c r="B241" s="24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 spans="1:27">
      <c r="A242" s="19"/>
      <c r="B242" s="24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1:27">
      <c r="A243" s="19"/>
      <c r="B243" s="24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:27">
      <c r="A244" s="19"/>
      <c r="B244" s="24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spans="1:27">
      <c r="A245" s="19"/>
      <c r="B245" s="24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 spans="1:27">
      <c r="A246" s="19"/>
      <c r="B246" s="24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:27">
      <c r="A247" s="19"/>
      <c r="B247" s="24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:27">
      <c r="A248" s="19"/>
      <c r="B248" s="24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spans="1:27">
      <c r="A249" s="19"/>
      <c r="B249" s="24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 spans="1:27">
      <c r="A250" s="19"/>
      <c r="B250" s="24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:27">
      <c r="A251" s="19"/>
      <c r="B251" s="24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1:27">
      <c r="A252" s="19"/>
      <c r="B252" s="24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 spans="1:27">
      <c r="A253" s="19"/>
      <c r="B253" s="24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 spans="1:27">
      <c r="A254" s="19"/>
      <c r="B254" s="24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1:27">
      <c r="A255" s="19"/>
      <c r="B255" s="24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1:27">
      <c r="A256" s="19"/>
      <c r="B256" s="24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spans="1:27">
      <c r="A257" s="19"/>
      <c r="B257" s="24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spans="1:27">
      <c r="A258" s="19"/>
      <c r="B258" s="24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:27">
      <c r="A259" s="19"/>
      <c r="B259" s="24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:27">
      <c r="A260" s="19"/>
      <c r="B260" s="24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spans="1:27">
      <c r="A261" s="19"/>
      <c r="B261" s="24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spans="1:27">
      <c r="A262" s="19"/>
      <c r="B262" s="24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:27">
      <c r="A263" s="19"/>
      <c r="B263" s="24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:27">
      <c r="A264" s="19"/>
      <c r="B264" s="24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27">
      <c r="A265" s="19"/>
      <c r="B265" s="24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1:27">
      <c r="A266" s="19"/>
      <c r="B266" s="24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:27">
      <c r="A267" s="19"/>
      <c r="B267" s="24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>
      <c r="A268" s="19"/>
      <c r="B268" s="24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:27">
      <c r="A269" s="19"/>
      <c r="B269" s="24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:27">
      <c r="A270" s="19"/>
      <c r="B270" s="24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:27">
      <c r="A271" s="19"/>
      <c r="B271" s="24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>
      <c r="A272" s="19"/>
      <c r="B272" s="24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27">
      <c r="A273" s="19"/>
      <c r="B273" s="24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>
      <c r="A274" s="19"/>
      <c r="B274" s="24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>
      <c r="A275" s="19"/>
      <c r="B275" s="24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>
      <c r="A276" s="19"/>
      <c r="B276" s="24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:27">
      <c r="A277" s="19"/>
      <c r="B277" s="24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27">
      <c r="A278" s="19"/>
      <c r="B278" s="24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>
      <c r="A279" s="19"/>
      <c r="B279" s="24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>
      <c r="A280" s="19"/>
      <c r="B280" s="24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:27">
      <c r="A281" s="19"/>
      <c r="B281" s="24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:27">
      <c r="A282" s="19"/>
      <c r="B282" s="24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>
      <c r="A283" s="19"/>
      <c r="B283" s="24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>
      <c r="A284" s="19"/>
      <c r="B284" s="24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:27">
      <c r="A285" s="19"/>
      <c r="B285" s="24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:27">
      <c r="A286" s="19"/>
      <c r="B286" s="24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>
      <c r="A287" s="19"/>
      <c r="B287" s="24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>
      <c r="A288" s="19"/>
      <c r="B288" s="24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:27">
      <c r="A289" s="19"/>
      <c r="B289" s="24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27">
      <c r="A290" s="19"/>
      <c r="B290" s="24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>
      <c r="A291" s="19"/>
      <c r="B291" s="24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>
      <c r="A292" s="19"/>
      <c r="B292" s="24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>
      <c r="A293" s="19"/>
      <c r="B293" s="24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>
      <c r="A294" s="19"/>
      <c r="B294" s="24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>
      <c r="A295" s="19"/>
      <c r="B295" s="24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>
      <c r="A296" s="19"/>
      <c r="B296" s="24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27">
      <c r="A297" s="19"/>
      <c r="B297" s="24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:27">
      <c r="A298" s="19"/>
      <c r="B298" s="24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>
      <c r="A299" s="19"/>
      <c r="B299" s="24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>
      <c r="A300" s="19"/>
      <c r="B300" s="24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:27">
      <c r="A301" s="19"/>
      <c r="B301" s="24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:27">
      <c r="A302" s="19"/>
      <c r="B302" s="24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>
      <c r="A303" s="19"/>
      <c r="B303" s="24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>
      <c r="A304" s="19"/>
      <c r="B304" s="24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:27">
      <c r="A305" s="19"/>
      <c r="B305" s="24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:27">
      <c r="A306" s="19"/>
      <c r="B306" s="24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1:27">
      <c r="A307" s="19"/>
      <c r="B307" s="24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>
      <c r="A308" s="19"/>
      <c r="B308" s="24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:27">
      <c r="A309" s="19"/>
      <c r="B309" s="24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:27">
      <c r="A310" s="19"/>
      <c r="B310" s="24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>
      <c r="A311" s="19"/>
      <c r="B311" s="24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>
      <c r="A312" s="19"/>
      <c r="B312" s="24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:27">
      <c r="A313" s="19"/>
      <c r="B313" s="24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:27">
      <c r="A314" s="19"/>
      <c r="B314" s="24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>
      <c r="A315" s="19"/>
      <c r="B315" s="24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>
      <c r="A316" s="19"/>
      <c r="B316" s="24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:27">
      <c r="A317" s="19"/>
      <c r="B317" s="24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:27">
      <c r="A318" s="19"/>
      <c r="B318" s="24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>
      <c r="A319" s="19"/>
      <c r="B319" s="24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>
      <c r="A320" s="19"/>
      <c r="B320" s="24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:27">
      <c r="A321" s="19"/>
      <c r="B321" s="24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:27">
      <c r="A322" s="19"/>
      <c r="B322" s="24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>
      <c r="A323" s="19"/>
      <c r="B323" s="24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>
      <c r="A324" s="19"/>
      <c r="B324" s="24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:27">
      <c r="A325" s="19"/>
      <c r="B325" s="24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:27">
      <c r="A326" s="19"/>
      <c r="B326" s="24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>
      <c r="A327" s="19"/>
      <c r="B327" s="24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>
      <c r="A328" s="19"/>
      <c r="B328" s="24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:27">
      <c r="A329" s="19"/>
      <c r="B329" s="24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 spans="1:27">
      <c r="A330" s="19"/>
      <c r="B330" s="24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spans="1:27">
      <c r="A331" s="19"/>
      <c r="B331" s="24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spans="1:27">
      <c r="A332" s="19"/>
      <c r="B332" s="24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 spans="1:27">
      <c r="A333" s="19"/>
      <c r="B333" s="24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 spans="1:27">
      <c r="A334" s="19"/>
      <c r="B334" s="24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spans="1:27">
      <c r="A335" s="19"/>
      <c r="B335" s="24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spans="1:27">
      <c r="A336" s="19"/>
      <c r="B336" s="24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 spans="1:27">
      <c r="A337" s="19"/>
      <c r="B337" s="24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 spans="1:27">
      <c r="A338" s="19"/>
      <c r="B338" s="24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1:27">
      <c r="A339" s="19"/>
      <c r="B339" s="24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spans="1:27">
      <c r="A340" s="19"/>
      <c r="B340" s="24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</row>
    <row r="341" spans="1:27">
      <c r="A341" s="19"/>
      <c r="B341" s="24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</row>
    <row r="342" spans="1:27">
      <c r="A342" s="19"/>
      <c r="B342" s="24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 spans="1:27">
      <c r="A343" s="19"/>
      <c r="B343" s="24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spans="1:27">
      <c r="A344" s="19"/>
      <c r="B344" s="24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</row>
    <row r="345" spans="1:27">
      <c r="A345" s="19"/>
      <c r="B345" s="24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</row>
    <row r="346" spans="1:27">
      <c r="A346" s="19"/>
      <c r="B346" s="24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spans="1:27">
      <c r="A347" s="19"/>
      <c r="B347" s="24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spans="1:27">
      <c r="A348" s="19"/>
      <c r="B348" s="24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</row>
    <row r="349" spans="1:27">
      <c r="A349" s="19"/>
      <c r="B349" s="24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</row>
    <row r="350" spans="1:27">
      <c r="A350" s="19"/>
      <c r="B350" s="24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spans="1:27">
      <c r="A351" s="19"/>
      <c r="B351" s="24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spans="1:27">
      <c r="A352" s="19"/>
      <c r="B352" s="24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 spans="1:27">
      <c r="A353" s="19"/>
      <c r="B353" s="24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</row>
    <row r="354" spans="1:27">
      <c r="A354" s="19"/>
      <c r="B354" s="24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spans="1:27">
      <c r="A355" s="19"/>
      <c r="B355" s="24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spans="1:27">
      <c r="A356" s="19"/>
      <c r="B356" s="24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</row>
    <row r="357" spans="1:27">
      <c r="A357" s="19"/>
      <c r="B357" s="24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</row>
    <row r="358" spans="1:27">
      <c r="A358" s="19"/>
      <c r="B358" s="24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 spans="1:27">
      <c r="A359" s="19"/>
      <c r="B359" s="24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spans="1:27">
      <c r="A360" s="19"/>
      <c r="B360" s="24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</row>
    <row r="361" spans="1:27">
      <c r="A361" s="19"/>
      <c r="B361" s="24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 spans="1:27">
      <c r="A362" s="19"/>
      <c r="B362" s="24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spans="1:27">
      <c r="A363" s="19"/>
      <c r="B363" s="24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1:27">
      <c r="A364" s="19"/>
      <c r="B364" s="24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 spans="1:27">
      <c r="A365" s="19"/>
      <c r="B365" s="24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</row>
    <row r="366" spans="1:27">
      <c r="A366" s="19"/>
      <c r="B366" s="24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spans="1:27">
      <c r="A367" s="19"/>
      <c r="B367" s="24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 spans="1:27">
      <c r="A368" s="19"/>
      <c r="B368" s="24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</row>
    <row r="369" spans="1:27">
      <c r="A369" s="19"/>
      <c r="B369" s="24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</row>
    <row r="370" spans="1:27">
      <c r="A370" s="19"/>
      <c r="B370" s="24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 spans="1:27">
      <c r="A371" s="19"/>
      <c r="B371" s="24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spans="1:27">
      <c r="A372" s="19"/>
      <c r="B372" s="24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</row>
    <row r="373" spans="1:27">
      <c r="A373" s="19"/>
      <c r="B373" s="24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</row>
    <row r="374" spans="1:27">
      <c r="A374" s="19"/>
      <c r="B374" s="24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 spans="1:27">
      <c r="A375" s="19"/>
      <c r="B375" s="24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 spans="1:27">
      <c r="A376" s="19"/>
      <c r="B376" s="24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</row>
    <row r="377" spans="1:27">
      <c r="A377" s="19"/>
      <c r="B377" s="24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</row>
    <row r="378" spans="1:27">
      <c r="A378" s="19"/>
      <c r="B378" s="24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spans="1:27">
      <c r="A379" s="19"/>
      <c r="B379" s="24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spans="1:27">
      <c r="A380" s="19"/>
      <c r="B380" s="24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</row>
    <row r="381" spans="1:27">
      <c r="A381" s="19"/>
      <c r="B381" s="24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</row>
    <row r="382" spans="1:27">
      <c r="A382" s="19"/>
      <c r="B382" s="24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spans="1:27">
      <c r="A383" s="19"/>
      <c r="B383" s="24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 spans="1:27">
      <c r="A384" s="19"/>
      <c r="B384" s="24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</row>
    <row r="385" spans="1:27">
      <c r="A385" s="19"/>
      <c r="B385" s="24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</row>
    <row r="386" spans="1:27">
      <c r="A386" s="19"/>
      <c r="B386" s="24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 spans="1:27">
      <c r="A387" s="19"/>
      <c r="B387" s="24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 spans="1:27">
      <c r="A388" s="19"/>
      <c r="B388" s="24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</row>
    <row r="389" spans="1:27">
      <c r="A389" s="19"/>
      <c r="B389" s="24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</row>
    <row r="390" spans="1:27">
      <c r="A390" s="19"/>
      <c r="B390" s="24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 spans="1:27">
      <c r="A391" s="19"/>
      <c r="B391" s="24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 spans="1:27">
      <c r="A392" s="19"/>
      <c r="B392" s="24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</row>
    <row r="393" spans="1:27">
      <c r="A393" s="19"/>
      <c r="B393" s="24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</row>
    <row r="394" spans="1:27">
      <c r="A394" s="19"/>
      <c r="B394" s="24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 spans="1:27">
      <c r="A395" s="19"/>
      <c r="B395" s="24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 spans="1:27">
      <c r="A396" s="19"/>
      <c r="B396" s="24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</row>
    <row r="397" spans="1:27">
      <c r="A397" s="19"/>
      <c r="B397" s="24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</row>
    <row r="398" spans="1:27">
      <c r="A398" s="19"/>
      <c r="B398" s="24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 spans="1:27">
      <c r="A399" s="19"/>
      <c r="B399" s="24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 spans="1:27">
      <c r="A400" s="19"/>
      <c r="B400" s="24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</row>
    <row r="401" spans="1:27">
      <c r="A401" s="19"/>
      <c r="B401" s="24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</row>
    <row r="402" spans="1:27">
      <c r="A402" s="19"/>
      <c r="B402" s="24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 spans="1:27">
      <c r="A403" s="19"/>
      <c r="B403" s="24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 spans="1:27">
      <c r="A404" s="19"/>
      <c r="B404" s="24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</row>
    <row r="405" spans="1:27">
      <c r="A405" s="19"/>
      <c r="B405" s="24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</row>
    <row r="406" spans="1:27">
      <c r="A406" s="19"/>
      <c r="B406" s="24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 spans="1:27">
      <c r="A407" s="19"/>
      <c r="B407" s="24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 spans="1:27">
      <c r="A408" s="19"/>
      <c r="B408" s="24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</row>
    <row r="409" spans="1:27">
      <c r="A409" s="19"/>
      <c r="B409" s="24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</row>
    <row r="410" spans="1:27">
      <c r="A410" s="19"/>
      <c r="B410" s="24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 spans="1:27">
      <c r="A411" s="19"/>
      <c r="B411" s="24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 spans="1:27">
      <c r="A412" s="19"/>
      <c r="B412" s="24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</row>
    <row r="413" spans="1:27">
      <c r="A413" s="19"/>
      <c r="B413" s="24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</row>
    <row r="414" spans="1:27">
      <c r="A414" s="19"/>
      <c r="B414" s="24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 spans="1:27">
      <c r="A415" s="19"/>
      <c r="B415" s="24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 spans="1:27">
      <c r="A416" s="19"/>
      <c r="B416" s="24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</row>
    <row r="417" spans="1:27">
      <c r="A417" s="19"/>
      <c r="B417" s="24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</row>
    <row r="418" spans="1:27">
      <c r="A418" s="19"/>
      <c r="B418" s="24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</row>
    <row r="419" spans="1:27">
      <c r="A419" s="19"/>
      <c r="B419" s="24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 spans="1:27">
      <c r="A420" s="19"/>
      <c r="B420" s="24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</row>
    <row r="421" spans="1:27">
      <c r="A421" s="19"/>
      <c r="B421" s="24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</row>
    <row r="422" spans="1:27">
      <c r="A422" s="19"/>
      <c r="B422" s="24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 spans="1:27">
      <c r="A423" s="19"/>
      <c r="B423" s="24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</row>
    <row r="424" spans="1:27">
      <c r="A424" s="19"/>
      <c r="B424" s="24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</row>
    <row r="425" spans="1:27">
      <c r="A425" s="19"/>
      <c r="B425" s="24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</row>
    <row r="426" spans="1:27">
      <c r="A426" s="19"/>
      <c r="B426" s="24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 spans="1:27">
      <c r="A427" s="19"/>
      <c r="B427" s="24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</row>
    <row r="428" spans="1:27">
      <c r="A428" s="19"/>
      <c r="B428" s="24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</row>
    <row r="429" spans="1:27">
      <c r="A429" s="19"/>
      <c r="B429" s="24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</row>
    <row r="430" spans="1:27">
      <c r="A430" s="19"/>
      <c r="B430" s="24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 spans="1:27">
      <c r="A431" s="19"/>
      <c r="B431" s="24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</row>
    <row r="432" spans="1:27">
      <c r="A432" s="19"/>
      <c r="B432" s="24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</row>
    <row r="433" spans="1:27">
      <c r="A433" s="19"/>
      <c r="B433" s="24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</row>
    <row r="434" spans="1:27">
      <c r="A434" s="19"/>
      <c r="B434" s="24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 spans="1:27">
      <c r="A435" s="19"/>
      <c r="B435" s="24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 spans="1:27">
      <c r="A436" s="19"/>
      <c r="B436" s="24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</row>
    <row r="437" spans="1:27">
      <c r="A437" s="19"/>
      <c r="B437" s="24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</row>
    <row r="438" spans="1:27">
      <c r="A438" s="19"/>
      <c r="B438" s="24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</row>
    <row r="439" spans="1:27">
      <c r="A439" s="19"/>
      <c r="B439" s="24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 spans="1:27">
      <c r="A440" s="19"/>
      <c r="B440" s="24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</row>
    <row r="441" spans="1:27">
      <c r="A441" s="19"/>
      <c r="B441" s="24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</row>
    <row r="442" spans="1:27">
      <c r="A442" s="19"/>
      <c r="B442" s="24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 spans="1:27">
      <c r="A443" s="19"/>
      <c r="B443" s="24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</row>
    <row r="444" spans="1:27">
      <c r="A444" s="19"/>
      <c r="B444" s="24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</row>
    <row r="445" spans="1:27">
      <c r="A445" s="19"/>
      <c r="B445" s="24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</row>
    <row r="446" spans="1:27">
      <c r="A446" s="19"/>
      <c r="B446" s="24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 spans="1:27">
      <c r="A447" s="19"/>
      <c r="B447" s="24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 spans="1:27">
      <c r="A448" s="19"/>
      <c r="B448" s="24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</row>
    <row r="449" spans="1:27">
      <c r="A449" s="19"/>
      <c r="B449" s="24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</row>
    <row r="450" spans="1:27">
      <c r="A450" s="19"/>
      <c r="B450" s="24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 spans="1:27">
      <c r="A451" s="19"/>
      <c r="B451" s="24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</row>
    <row r="452" spans="1:27">
      <c r="A452" s="19"/>
      <c r="B452" s="24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</row>
    <row r="453" spans="1:27">
      <c r="A453" s="19"/>
      <c r="B453" s="24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</row>
    <row r="454" spans="1:27">
      <c r="A454" s="19"/>
      <c r="B454" s="24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</row>
    <row r="455" spans="1:27">
      <c r="A455" s="19"/>
      <c r="B455" s="24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</row>
    <row r="456" spans="1:27">
      <c r="A456" s="19"/>
      <c r="B456" s="24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</row>
    <row r="457" spans="1:27">
      <c r="A457" s="19"/>
      <c r="B457" s="24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</row>
    <row r="458" spans="1:27">
      <c r="A458" s="19"/>
      <c r="B458" s="24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 spans="1:27">
      <c r="A459" s="19"/>
      <c r="B459" s="24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 spans="1:27">
      <c r="A460" s="19"/>
      <c r="B460" s="24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</row>
    <row r="461" spans="1:27">
      <c r="A461" s="19"/>
      <c r="B461" s="24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</row>
    <row r="462" spans="1:27">
      <c r="A462" s="19"/>
      <c r="B462" s="24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</row>
    <row r="463" spans="1:27">
      <c r="A463" s="19"/>
      <c r="B463" s="24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</row>
    <row r="464" spans="1:27">
      <c r="A464" s="19"/>
      <c r="B464" s="24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</row>
    <row r="465" spans="1:27">
      <c r="A465" s="19"/>
      <c r="B465" s="24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</row>
    <row r="466" spans="1:27">
      <c r="A466" s="19"/>
      <c r="B466" s="24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 spans="1:27">
      <c r="A467" s="19"/>
      <c r="B467" s="24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 spans="1:27">
      <c r="A468" s="19"/>
      <c r="B468" s="24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</row>
    <row r="469" spans="1:27">
      <c r="A469" s="19"/>
      <c r="B469" s="24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</row>
    <row r="470" spans="1:27">
      <c r="A470" s="19"/>
      <c r="B470" s="24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 spans="1:27">
      <c r="A471" s="19"/>
      <c r="B471" s="24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 spans="1:27">
      <c r="A472" s="19"/>
      <c r="B472" s="24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</row>
    <row r="473" spans="1:27">
      <c r="A473" s="19"/>
      <c r="B473" s="24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</row>
    <row r="474" spans="1:27">
      <c r="A474" s="19"/>
      <c r="B474" s="24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 spans="1:27">
      <c r="A475" s="19"/>
      <c r="B475" s="24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 spans="1:27">
      <c r="A476" s="19"/>
      <c r="B476" s="24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</row>
    <row r="477" spans="1:27">
      <c r="A477" s="19"/>
      <c r="B477" s="24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</row>
    <row r="478" spans="1:27">
      <c r="A478" s="19"/>
      <c r="B478" s="24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</row>
    <row r="479" spans="1:27">
      <c r="A479" s="19"/>
      <c r="B479" s="24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 spans="1:27">
      <c r="A480" s="19"/>
      <c r="B480" s="24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</row>
    <row r="481" spans="1:27">
      <c r="A481" s="19"/>
      <c r="B481" s="24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</row>
    <row r="482" spans="1:27">
      <c r="A482" s="19"/>
      <c r="B482" s="24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</row>
    <row r="483" spans="1:27">
      <c r="A483" s="19"/>
      <c r="B483" s="24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</row>
    <row r="484" spans="1:27">
      <c r="A484" s="19"/>
      <c r="B484" s="24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</row>
    <row r="485" spans="1:27">
      <c r="A485" s="19"/>
      <c r="B485" s="24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</row>
    <row r="486" spans="1:27">
      <c r="A486" s="19"/>
      <c r="B486" s="24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 spans="1:27">
      <c r="A487" s="19"/>
      <c r="B487" s="24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</row>
    <row r="488" spans="1:27">
      <c r="A488" s="19"/>
      <c r="B488" s="24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</row>
    <row r="489" spans="1:27">
      <c r="A489" s="19"/>
      <c r="B489" s="24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</row>
    <row r="490" spans="1:27">
      <c r="A490" s="19"/>
      <c r="B490" s="24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 spans="1:27">
      <c r="A491" s="19"/>
      <c r="B491" s="24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</row>
    <row r="492" spans="1:27">
      <c r="A492" s="19"/>
      <c r="B492" s="24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</row>
    <row r="493" spans="1:27">
      <c r="A493" s="19"/>
      <c r="B493" s="24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</row>
    <row r="494" spans="1:27">
      <c r="A494" s="19"/>
      <c r="B494" s="24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 spans="1:27">
      <c r="A495" s="19"/>
      <c r="B495" s="24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 spans="1:27">
      <c r="A496" s="19"/>
      <c r="B496" s="24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</row>
    <row r="497" spans="1:27">
      <c r="A497" s="19"/>
      <c r="B497" s="24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</row>
    <row r="498" spans="1:27">
      <c r="A498" s="19"/>
      <c r="B498" s="24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</row>
    <row r="499" spans="1:27">
      <c r="A499" s="19"/>
      <c r="B499" s="24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</row>
    <row r="500" spans="1:27">
      <c r="A500" s="19"/>
      <c r="B500" s="24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</row>
    <row r="501" spans="1:27">
      <c r="A501" s="19"/>
      <c r="B501" s="24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</row>
    <row r="502" spans="1:27">
      <c r="A502" s="19"/>
      <c r="B502" s="24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</row>
    <row r="503" spans="1:27">
      <c r="A503" s="19"/>
      <c r="B503" s="24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</row>
    <row r="504" spans="1:27">
      <c r="A504" s="19"/>
      <c r="B504" s="24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</row>
    <row r="505" spans="1:27">
      <c r="A505" s="19"/>
      <c r="B505" s="24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</row>
    <row r="506" spans="1:27">
      <c r="A506" s="19"/>
      <c r="B506" s="24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</row>
    <row r="507" spans="1:27">
      <c r="A507" s="19"/>
      <c r="B507" s="24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</row>
    <row r="508" spans="1:27">
      <c r="A508" s="19"/>
      <c r="B508" s="24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</row>
    <row r="509" spans="1:27">
      <c r="A509" s="19"/>
      <c r="B509" s="24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</row>
    <row r="510" spans="1:27">
      <c r="A510" s="19"/>
      <c r="B510" s="24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</row>
    <row r="511" spans="1:27">
      <c r="A511" s="19"/>
      <c r="B511" s="24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</row>
    <row r="512" spans="1:27">
      <c r="A512" s="19"/>
      <c r="B512" s="24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</row>
    <row r="513" spans="1:27">
      <c r="A513" s="19"/>
      <c r="B513" s="24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</row>
    <row r="514" spans="1:27">
      <c r="A514" s="19"/>
      <c r="B514" s="24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</row>
    <row r="515" spans="1:27">
      <c r="A515" s="19"/>
      <c r="B515" s="24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</row>
    <row r="516" spans="1:27">
      <c r="A516" s="19"/>
      <c r="B516" s="24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</row>
    <row r="517" spans="1:27">
      <c r="A517" s="19"/>
      <c r="B517" s="24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</row>
    <row r="518" spans="1:27">
      <c r="A518" s="19"/>
      <c r="B518" s="24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</row>
    <row r="519" spans="1:27">
      <c r="A519" s="19"/>
      <c r="B519" s="24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</row>
    <row r="520" spans="1:27">
      <c r="A520" s="19"/>
      <c r="B520" s="24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</row>
    <row r="521" spans="1:27">
      <c r="A521" s="19"/>
      <c r="B521" s="24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</row>
    <row r="522" spans="1:27">
      <c r="A522" s="19"/>
      <c r="B522" s="24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</row>
    <row r="523" spans="1:27">
      <c r="A523" s="19"/>
      <c r="B523" s="24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</row>
    <row r="524" spans="1:27">
      <c r="A524" s="19"/>
      <c r="B524" s="24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</row>
    <row r="525" spans="1:27">
      <c r="A525" s="19"/>
      <c r="B525" s="24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</row>
    <row r="526" spans="1:27">
      <c r="A526" s="19"/>
      <c r="B526" s="24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</row>
    <row r="527" spans="1:27">
      <c r="A527" s="19"/>
      <c r="B527" s="24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</row>
    <row r="528" spans="1:27">
      <c r="A528" s="19"/>
      <c r="B528" s="24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</row>
    <row r="529" spans="1:27">
      <c r="A529" s="19"/>
      <c r="B529" s="24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</row>
    <row r="530" spans="1:27">
      <c r="A530" s="19"/>
      <c r="B530" s="24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</row>
    <row r="531" spans="1:27">
      <c r="A531" s="19"/>
      <c r="B531" s="24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</row>
    <row r="532" spans="1:27">
      <c r="A532" s="19"/>
      <c r="B532" s="24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</row>
    <row r="533" spans="1:27">
      <c r="A533" s="19"/>
      <c r="B533" s="24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</row>
    <row r="534" spans="1:27">
      <c r="A534" s="19"/>
      <c r="B534" s="24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</row>
    <row r="535" spans="1:27">
      <c r="A535" s="19"/>
      <c r="B535" s="24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</row>
    <row r="536" spans="1:27">
      <c r="A536" s="19"/>
      <c r="B536" s="24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</row>
    <row r="537" spans="1:27">
      <c r="A537" s="19"/>
      <c r="B537" s="24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</row>
    <row r="538" spans="1:27">
      <c r="A538" s="19"/>
      <c r="B538" s="24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</row>
    <row r="539" spans="1:27">
      <c r="A539" s="19"/>
      <c r="B539" s="24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</row>
    <row r="540" spans="1:27">
      <c r="A540" s="19"/>
      <c r="B540" s="24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</row>
    <row r="541" spans="1:27">
      <c r="A541" s="19"/>
      <c r="B541" s="24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</row>
    <row r="542" spans="1:27">
      <c r="A542" s="19"/>
      <c r="B542" s="24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</row>
    <row r="543" spans="1:27">
      <c r="A543" s="19"/>
      <c r="B543" s="24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</row>
    <row r="544" spans="1:27">
      <c r="A544" s="19"/>
      <c r="B544" s="24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</row>
    <row r="545" spans="1:27">
      <c r="A545" s="19"/>
      <c r="B545" s="24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</row>
    <row r="546" spans="1:27">
      <c r="A546" s="19"/>
      <c r="B546" s="24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</row>
    <row r="547" spans="1:27">
      <c r="A547" s="19"/>
      <c r="B547" s="24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</row>
    <row r="548" spans="1:27">
      <c r="A548" s="19"/>
      <c r="B548" s="24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</row>
    <row r="549" spans="1:27">
      <c r="A549" s="19"/>
      <c r="B549" s="24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</row>
    <row r="550" spans="1:27">
      <c r="A550" s="19"/>
      <c r="B550" s="24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</row>
    <row r="551" spans="1:27">
      <c r="A551" s="19"/>
      <c r="B551" s="24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</row>
    <row r="552" spans="1:27">
      <c r="A552" s="19"/>
      <c r="B552" s="24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</row>
    <row r="553" spans="1:27">
      <c r="A553" s="19"/>
      <c r="B553" s="24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</row>
    <row r="554" spans="1:27">
      <c r="A554" s="19"/>
      <c r="B554" s="24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</row>
    <row r="555" spans="1:27">
      <c r="A555" s="19"/>
      <c r="B555" s="24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</row>
    <row r="556" spans="1:27">
      <c r="A556" s="19"/>
      <c r="B556" s="24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</row>
    <row r="557" spans="1:27">
      <c r="A557" s="19"/>
      <c r="B557" s="24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</row>
    <row r="558" spans="1:27">
      <c r="A558" s="19"/>
      <c r="B558" s="24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</row>
    <row r="559" spans="1:27">
      <c r="A559" s="19"/>
      <c r="B559" s="24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</row>
    <row r="560" spans="1:27">
      <c r="A560" s="19"/>
      <c r="B560" s="24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</row>
    <row r="561" spans="1:27">
      <c r="A561" s="19"/>
      <c r="B561" s="24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</row>
    <row r="562" spans="1:27">
      <c r="A562" s="19"/>
      <c r="B562" s="24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</row>
    <row r="563" spans="1:27">
      <c r="A563" s="19"/>
      <c r="B563" s="24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</row>
    <row r="564" spans="1:27">
      <c r="A564" s="19"/>
      <c r="B564" s="24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</row>
    <row r="565" spans="1:27">
      <c r="A565" s="19"/>
      <c r="B565" s="24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</row>
    <row r="566" spans="1:27">
      <c r="A566" s="19"/>
      <c r="B566" s="24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</row>
    <row r="567" spans="1:27">
      <c r="A567" s="19"/>
      <c r="B567" s="24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</row>
    <row r="568" spans="1:27">
      <c r="A568" s="19"/>
      <c r="B568" s="24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</row>
    <row r="569" spans="1:27">
      <c r="A569" s="19"/>
      <c r="B569" s="24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</row>
    <row r="570" spans="1:27">
      <c r="A570" s="19"/>
      <c r="B570" s="24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</row>
    <row r="571" spans="1:27">
      <c r="A571" s="19"/>
      <c r="B571" s="24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</row>
    <row r="572" spans="1:27">
      <c r="A572" s="19"/>
      <c r="B572" s="24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</row>
    <row r="573" spans="1:27">
      <c r="A573" s="19"/>
      <c r="B573" s="24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</row>
    <row r="574" spans="1:27">
      <c r="A574" s="19"/>
      <c r="B574" s="24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</row>
    <row r="575" spans="1:27">
      <c r="A575" s="19"/>
      <c r="B575" s="24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</row>
    <row r="576" spans="1:27">
      <c r="A576" s="19"/>
      <c r="B576" s="24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</row>
    <row r="577" spans="1:27">
      <c r="A577" s="19"/>
      <c r="B577" s="24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</row>
    <row r="578" spans="1:27">
      <c r="A578" s="19"/>
      <c r="B578" s="24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</row>
    <row r="579" spans="1:27">
      <c r="A579" s="19"/>
      <c r="B579" s="24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</row>
    <row r="580" spans="1:27">
      <c r="A580" s="19"/>
      <c r="B580" s="24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</row>
    <row r="581" spans="1:27">
      <c r="A581" s="19"/>
      <c r="B581" s="24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</row>
    <row r="582" spans="1:27">
      <c r="A582" s="19"/>
      <c r="B582" s="24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</row>
    <row r="583" spans="1:27">
      <c r="A583" s="19"/>
      <c r="B583" s="24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</row>
    <row r="584" spans="1:27">
      <c r="A584" s="19"/>
      <c r="B584" s="24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</row>
    <row r="585" spans="1:27">
      <c r="A585" s="19"/>
      <c r="B585" s="24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</row>
    <row r="586" spans="1:27">
      <c r="A586" s="19"/>
      <c r="B586" s="24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</row>
    <row r="587" spans="1:27">
      <c r="A587" s="19"/>
      <c r="B587" s="24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</row>
    <row r="588" spans="1:27">
      <c r="A588" s="19"/>
      <c r="B588" s="24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</row>
    <row r="589" spans="1:27">
      <c r="A589" s="19"/>
      <c r="B589" s="24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</row>
    <row r="590" spans="1:27">
      <c r="A590" s="19"/>
      <c r="B590" s="24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</row>
    <row r="591" spans="1:27">
      <c r="A591" s="19"/>
      <c r="B591" s="24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</row>
    <row r="592" spans="1:27">
      <c r="A592" s="19"/>
      <c r="B592" s="24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</row>
    <row r="593" spans="1:27">
      <c r="A593" s="19"/>
      <c r="B593" s="24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</row>
    <row r="594" spans="1:27">
      <c r="A594" s="19"/>
      <c r="B594" s="24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</row>
    <row r="595" spans="1:27">
      <c r="A595" s="19"/>
      <c r="B595" s="24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</row>
    <row r="596" spans="1:27">
      <c r="A596" s="19"/>
      <c r="B596" s="24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</row>
    <row r="597" spans="1:27">
      <c r="A597" s="19"/>
      <c r="B597" s="24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</row>
    <row r="598" spans="1:27">
      <c r="A598" s="19"/>
      <c r="B598" s="24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</row>
    <row r="599" spans="1:27">
      <c r="A599" s="19"/>
      <c r="B599" s="24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</row>
    <row r="600" spans="1:27">
      <c r="A600" s="19"/>
      <c r="B600" s="24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</row>
    <row r="601" spans="1:27">
      <c r="A601" s="19"/>
      <c r="B601" s="24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</row>
    <row r="602" spans="1:27">
      <c r="A602" s="19"/>
      <c r="B602" s="24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</row>
    <row r="603" spans="1:27">
      <c r="A603" s="19"/>
      <c r="B603" s="24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</row>
    <row r="604" spans="1:27">
      <c r="A604" s="19"/>
      <c r="B604" s="24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</row>
    <row r="605" spans="1:27">
      <c r="A605" s="19"/>
      <c r="B605" s="24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</row>
    <row r="606" spans="1:27">
      <c r="A606" s="19"/>
      <c r="B606" s="24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</row>
    <row r="607" spans="1:27">
      <c r="A607" s="19"/>
      <c r="B607" s="24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</row>
    <row r="608" spans="1:27">
      <c r="A608" s="19"/>
      <c r="B608" s="24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</row>
    <row r="609" spans="1:27">
      <c r="A609" s="19"/>
      <c r="B609" s="24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</row>
    <row r="610" spans="1:27">
      <c r="A610" s="19"/>
      <c r="B610" s="24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</row>
    <row r="611" spans="1:27">
      <c r="A611" s="19"/>
      <c r="B611" s="24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</row>
    <row r="612" spans="1:27">
      <c r="A612" s="19"/>
      <c r="B612" s="24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</row>
    <row r="613" spans="1:27">
      <c r="A613" s="19"/>
      <c r="B613" s="24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</row>
    <row r="614" spans="1:27">
      <c r="A614" s="19"/>
      <c r="B614" s="24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</row>
    <row r="615" spans="1:27">
      <c r="A615" s="19"/>
      <c r="B615" s="24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</row>
    <row r="616" spans="1:27">
      <c r="A616" s="19"/>
      <c r="B616" s="24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</row>
    <row r="617" spans="1:27">
      <c r="A617" s="19"/>
      <c r="B617" s="24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</row>
    <row r="618" spans="1:27">
      <c r="A618" s="19"/>
      <c r="B618" s="24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</row>
    <row r="619" spans="1:27">
      <c r="A619" s="19"/>
      <c r="B619" s="24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</row>
    <row r="620" spans="1:27">
      <c r="A620" s="19"/>
      <c r="B620" s="24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</row>
    <row r="621" spans="1:27">
      <c r="A621" s="19"/>
      <c r="B621" s="24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</row>
    <row r="622" spans="1:27">
      <c r="A622" s="19"/>
      <c r="B622" s="24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</row>
    <row r="623" spans="1:27">
      <c r="A623" s="19"/>
      <c r="B623" s="24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</row>
    <row r="624" spans="1:27">
      <c r="A624" s="19"/>
      <c r="B624" s="24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</row>
    <row r="625" spans="1:27">
      <c r="A625" s="19"/>
      <c r="B625" s="24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</row>
    <row r="626" spans="1:27">
      <c r="A626" s="19"/>
      <c r="B626" s="24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</row>
    <row r="627" spans="1:27">
      <c r="A627" s="19"/>
      <c r="B627" s="24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</row>
    <row r="628" spans="1:27">
      <c r="A628" s="19"/>
      <c r="B628" s="24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</row>
    <row r="629" spans="1:27">
      <c r="A629" s="19"/>
      <c r="B629" s="24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</row>
    <row r="630" spans="1:27">
      <c r="A630" s="19"/>
      <c r="B630" s="24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</row>
    <row r="631" spans="1:27">
      <c r="A631" s="19"/>
      <c r="B631" s="24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</row>
    <row r="632" spans="1:27">
      <c r="A632" s="19"/>
      <c r="B632" s="24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</row>
    <row r="633" spans="1:27">
      <c r="A633" s="19"/>
      <c r="B633" s="24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</row>
    <row r="634" spans="1:27">
      <c r="A634" s="19"/>
      <c r="B634" s="24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</row>
    <row r="635" spans="1:27">
      <c r="A635" s="19"/>
      <c r="B635" s="24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</row>
    <row r="636" spans="1:27">
      <c r="A636" s="19"/>
      <c r="B636" s="24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</row>
    <row r="637" spans="1:27">
      <c r="A637" s="19"/>
      <c r="B637" s="24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</row>
    <row r="638" spans="1:27">
      <c r="A638" s="19"/>
      <c r="B638" s="24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</row>
    <row r="639" spans="1:27">
      <c r="A639" s="19"/>
      <c r="B639" s="24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</row>
    <row r="640" spans="1:27">
      <c r="A640" s="19"/>
      <c r="B640" s="24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</row>
    <row r="641" spans="1:27">
      <c r="A641" s="19"/>
      <c r="B641" s="24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</row>
    <row r="642" spans="1:27">
      <c r="A642" s="19"/>
      <c r="B642" s="24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</row>
    <row r="643" spans="1:27">
      <c r="A643" s="19"/>
      <c r="B643" s="24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</row>
    <row r="644" spans="1:27">
      <c r="A644" s="19"/>
      <c r="B644" s="24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</row>
    <row r="645" spans="1:27">
      <c r="A645" s="19"/>
      <c r="B645" s="24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</row>
    <row r="646" spans="1:27">
      <c r="A646" s="19"/>
      <c r="B646" s="24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</row>
    <row r="647" spans="1:27">
      <c r="A647" s="19"/>
      <c r="B647" s="24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</row>
    <row r="648" spans="1:27">
      <c r="A648" s="19"/>
      <c r="B648" s="24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</row>
    <row r="649" spans="1:27">
      <c r="A649" s="19"/>
      <c r="B649" s="24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</row>
    <row r="650" spans="1:27">
      <c r="A650" s="19"/>
      <c r="B650" s="24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</row>
    <row r="651" spans="1:27">
      <c r="A651" s="19"/>
      <c r="B651" s="24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</row>
    <row r="652" spans="1:27">
      <c r="A652" s="19"/>
      <c r="B652" s="24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</row>
    <row r="653" spans="1:27">
      <c r="A653" s="19"/>
      <c r="B653" s="24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</row>
    <row r="654" spans="1:27">
      <c r="A654" s="19"/>
      <c r="B654" s="24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</row>
    <row r="655" spans="1:27">
      <c r="A655" s="19"/>
      <c r="B655" s="24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</row>
    <row r="656" spans="1:27">
      <c r="A656" s="19"/>
      <c r="B656" s="24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</row>
    <row r="657" spans="1:27">
      <c r="A657" s="19"/>
      <c r="B657" s="24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</row>
    <row r="658" spans="1:27">
      <c r="A658" s="19"/>
      <c r="B658" s="24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</row>
    <row r="659" spans="1:27">
      <c r="A659" s="19"/>
      <c r="B659" s="24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</row>
    <row r="660" spans="1:27">
      <c r="A660" s="19"/>
      <c r="B660" s="24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</row>
    <row r="661" spans="1:27">
      <c r="A661" s="19"/>
      <c r="B661" s="24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</row>
    <row r="662" spans="1:27">
      <c r="A662" s="19"/>
      <c r="B662" s="24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</row>
    <row r="663" spans="1:27">
      <c r="A663" s="19"/>
      <c r="B663" s="24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</row>
    <row r="664" spans="1:27">
      <c r="A664" s="19"/>
      <c r="B664" s="24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</row>
    <row r="665" spans="1:27">
      <c r="A665" s="19"/>
      <c r="B665" s="24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</row>
    <row r="666" spans="1:27">
      <c r="A666" s="19"/>
      <c r="B666" s="24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</row>
    <row r="667" spans="1:27">
      <c r="A667" s="19"/>
      <c r="B667" s="24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</row>
    <row r="668" spans="1:27">
      <c r="A668" s="19"/>
      <c r="B668" s="24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</row>
    <row r="669" spans="1:27">
      <c r="A669" s="19"/>
      <c r="B669" s="24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</row>
    <row r="670" spans="1:27">
      <c r="A670" s="19"/>
      <c r="B670" s="24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</row>
    <row r="671" spans="1:27">
      <c r="A671" s="19"/>
      <c r="B671" s="24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</row>
    <row r="672" spans="1:27">
      <c r="A672" s="19"/>
      <c r="B672" s="24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</row>
    <row r="673" spans="1:27">
      <c r="A673" s="19"/>
      <c r="B673" s="24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</row>
    <row r="674" spans="1:27">
      <c r="A674" s="19"/>
      <c r="B674" s="24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</row>
    <row r="675" spans="1:27">
      <c r="A675" s="19"/>
      <c r="B675" s="24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</row>
    <row r="676" spans="1:27">
      <c r="A676" s="19"/>
      <c r="B676" s="24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</row>
    <row r="677" spans="1:27">
      <c r="A677" s="19"/>
      <c r="B677" s="24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</row>
    <row r="678" spans="1:27">
      <c r="A678" s="19"/>
      <c r="B678" s="24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</row>
    <row r="679" spans="1:27">
      <c r="A679" s="19"/>
      <c r="B679" s="24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</row>
    <row r="680" spans="1:27">
      <c r="A680" s="19"/>
      <c r="B680" s="24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</row>
    <row r="681" spans="1:27">
      <c r="A681" s="19"/>
      <c r="B681" s="24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</row>
    <row r="682" spans="1:27">
      <c r="A682" s="19"/>
      <c r="B682" s="24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</row>
    <row r="683" spans="1:27">
      <c r="A683" s="19"/>
      <c r="B683" s="24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</row>
    <row r="684" spans="1:27">
      <c r="A684" s="19"/>
      <c r="B684" s="24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</row>
    <row r="685" spans="1:27">
      <c r="A685" s="19"/>
      <c r="B685" s="24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</row>
    <row r="686" spans="1:27">
      <c r="A686" s="19"/>
      <c r="B686" s="24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</row>
    <row r="687" spans="1:27">
      <c r="A687" s="19"/>
      <c r="B687" s="24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</row>
    <row r="688" spans="1:27">
      <c r="A688" s="19"/>
      <c r="B688" s="24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</row>
    <row r="689" spans="1:27">
      <c r="A689" s="19"/>
      <c r="B689" s="24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</row>
    <row r="690" spans="1:27">
      <c r="A690" s="19"/>
      <c r="B690" s="24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</row>
    <row r="691" spans="1:27">
      <c r="A691" s="19"/>
      <c r="B691" s="24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</row>
    <row r="692" spans="1:27">
      <c r="A692" s="19"/>
      <c r="B692" s="24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</row>
    <row r="693" spans="1:27">
      <c r="A693" s="19"/>
      <c r="B693" s="24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</row>
    <row r="694" spans="1:27">
      <c r="A694" s="19"/>
      <c r="B694" s="24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</row>
    <row r="695" spans="1:27">
      <c r="A695" s="19"/>
      <c r="B695" s="24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</row>
    <row r="696" spans="1:27">
      <c r="A696" s="19"/>
      <c r="B696" s="24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</row>
    <row r="697" spans="1:27">
      <c r="A697" s="19"/>
      <c r="B697" s="24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</row>
    <row r="698" spans="1:27">
      <c r="A698" s="19"/>
      <c r="B698" s="24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</row>
    <row r="699" spans="1:27">
      <c r="A699" s="19"/>
      <c r="B699" s="24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</row>
    <row r="700" spans="1:27">
      <c r="A700" s="19"/>
      <c r="B700" s="24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</row>
    <row r="701" spans="1:27">
      <c r="A701" s="19"/>
      <c r="B701" s="24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</row>
    <row r="702" spans="1:27">
      <c r="A702" s="19"/>
      <c r="B702" s="24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</row>
    <row r="703" spans="1:27">
      <c r="A703" s="19"/>
      <c r="B703" s="24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</row>
    <row r="704" spans="1:27">
      <c r="A704" s="19"/>
      <c r="B704" s="24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</row>
    <row r="705" spans="1:27">
      <c r="A705" s="19"/>
      <c r="B705" s="24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</row>
    <row r="706" spans="1:27">
      <c r="A706" s="19"/>
      <c r="B706" s="24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</row>
    <row r="707" spans="1:27">
      <c r="A707" s="19"/>
      <c r="B707" s="24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</row>
    <row r="708" spans="1:27">
      <c r="A708" s="19"/>
      <c r="B708" s="24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</row>
    <row r="709" spans="1:27">
      <c r="A709" s="19"/>
      <c r="B709" s="24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</row>
    <row r="710" spans="1:27">
      <c r="A710" s="19"/>
      <c r="B710" s="24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</row>
    <row r="711" spans="1:27">
      <c r="A711" s="19"/>
      <c r="B711" s="24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</row>
    <row r="712" spans="1:27">
      <c r="A712" s="19"/>
      <c r="B712" s="24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</row>
    <row r="713" spans="1:27">
      <c r="A713" s="19"/>
      <c r="B713" s="24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</row>
    <row r="714" spans="1:27">
      <c r="A714" s="19"/>
      <c r="B714" s="24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</row>
    <row r="715" spans="1:27">
      <c r="A715" s="19"/>
      <c r="B715" s="24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</row>
    <row r="716" spans="1:27">
      <c r="A716" s="19"/>
      <c r="B716" s="24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</row>
    <row r="717" spans="1:27">
      <c r="A717" s="19"/>
      <c r="B717" s="24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</row>
    <row r="718" spans="1:27">
      <c r="A718" s="19"/>
      <c r="B718" s="24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</row>
    <row r="719" spans="1:27">
      <c r="A719" s="19"/>
      <c r="B719" s="24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</row>
    <row r="720" spans="1:27">
      <c r="A720" s="19"/>
      <c r="B720" s="24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</row>
    <row r="721" spans="1:27">
      <c r="A721" s="19"/>
      <c r="B721" s="24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</row>
    <row r="722" spans="1:27">
      <c r="A722" s="19"/>
      <c r="B722" s="24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</row>
    <row r="723" spans="1:27">
      <c r="A723" s="19"/>
      <c r="B723" s="24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</row>
    <row r="724" spans="1:27">
      <c r="A724" s="19"/>
      <c r="B724" s="24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</row>
    <row r="725" spans="1:27">
      <c r="A725" s="19"/>
      <c r="B725" s="24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</row>
    <row r="726" spans="1:27">
      <c r="A726" s="19"/>
      <c r="B726" s="24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</row>
    <row r="727" spans="1:27">
      <c r="A727" s="19"/>
      <c r="B727" s="24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</row>
    <row r="728" spans="1:27">
      <c r="A728" s="19"/>
      <c r="B728" s="24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</row>
    <row r="729" spans="1:27">
      <c r="A729" s="19"/>
      <c r="B729" s="24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</row>
    <row r="730" spans="1:27">
      <c r="A730" s="19"/>
      <c r="B730" s="24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</row>
    <row r="731" spans="1:27">
      <c r="A731" s="19"/>
      <c r="B731" s="24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</row>
    <row r="732" spans="1:27">
      <c r="A732" s="19"/>
      <c r="B732" s="24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</row>
    <row r="733" spans="1:27">
      <c r="A733" s="19"/>
      <c r="B733" s="24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</row>
    <row r="734" spans="1:27">
      <c r="A734" s="19"/>
      <c r="B734" s="24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</row>
    <row r="735" spans="1:27">
      <c r="A735" s="19"/>
      <c r="B735" s="24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</row>
    <row r="736" spans="1:27">
      <c r="A736" s="19"/>
      <c r="B736" s="24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</row>
    <row r="737" spans="1:27">
      <c r="A737" s="19"/>
      <c r="B737" s="24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</row>
    <row r="738" spans="1:27">
      <c r="A738" s="19"/>
      <c r="B738" s="24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</row>
    <row r="739" spans="1:27">
      <c r="A739" s="19"/>
      <c r="B739" s="24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</row>
    <row r="740" spans="1:27">
      <c r="A740" s="19"/>
      <c r="B740" s="24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</row>
    <row r="741" spans="1:27">
      <c r="A741" s="19"/>
      <c r="B741" s="24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</row>
    <row r="742" spans="1:27">
      <c r="A742" s="19"/>
      <c r="B742" s="24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</row>
    <row r="743" spans="1:27">
      <c r="A743" s="19"/>
      <c r="B743" s="24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</row>
    <row r="744" spans="1:27">
      <c r="A744" s="19"/>
      <c r="B744" s="24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</row>
    <row r="745" spans="1:27">
      <c r="A745" s="19"/>
      <c r="B745" s="24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</row>
    <row r="746" spans="1:27">
      <c r="A746" s="19"/>
      <c r="B746" s="24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</row>
    <row r="747" spans="1:27">
      <c r="A747" s="19"/>
      <c r="B747" s="24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</row>
    <row r="748" spans="1:27">
      <c r="A748" s="19"/>
      <c r="B748" s="24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</row>
    <row r="749" spans="1:27">
      <c r="A749" s="19"/>
      <c r="B749" s="24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</row>
    <row r="750" spans="1:27">
      <c r="A750" s="19"/>
      <c r="B750" s="24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</row>
    <row r="751" spans="1:27">
      <c r="A751" s="19"/>
      <c r="B751" s="24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</row>
    <row r="752" spans="1:27">
      <c r="A752" s="19"/>
      <c r="B752" s="24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</row>
    <row r="753" spans="1:27">
      <c r="A753" s="19"/>
      <c r="B753" s="24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</row>
    <row r="754" spans="1:27">
      <c r="A754" s="19"/>
      <c r="B754" s="24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</row>
    <row r="755" spans="1:27">
      <c r="A755" s="19"/>
      <c r="B755" s="24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</row>
    <row r="756" spans="1:27">
      <c r="A756" s="19"/>
      <c r="B756" s="24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</row>
    <row r="757" spans="1:27">
      <c r="A757" s="19"/>
      <c r="B757" s="24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</row>
    <row r="758" spans="1:27">
      <c r="A758" s="19"/>
      <c r="B758" s="24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</row>
    <row r="759" spans="1:27">
      <c r="A759" s="19"/>
      <c r="B759" s="24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</row>
    <row r="760" spans="1:27">
      <c r="A760" s="19"/>
      <c r="B760" s="24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</row>
    <row r="761" spans="1:27">
      <c r="A761" s="19"/>
      <c r="B761" s="24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</row>
    <row r="762" spans="1:27">
      <c r="A762" s="19"/>
      <c r="B762" s="24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</row>
    <row r="763" spans="1:27">
      <c r="A763" s="19"/>
      <c r="B763" s="24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</row>
    <row r="764" spans="1:27">
      <c r="A764" s="19"/>
      <c r="B764" s="24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</row>
    <row r="765" spans="1:27">
      <c r="A765" s="19"/>
      <c r="B765" s="24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</row>
    <row r="766" spans="1:27">
      <c r="A766" s="19"/>
      <c r="B766" s="24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</row>
    <row r="767" spans="1:27">
      <c r="A767" s="19"/>
      <c r="B767" s="24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</row>
    <row r="768" spans="1:27">
      <c r="A768" s="19"/>
      <c r="B768" s="24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</row>
    <row r="769" spans="1:27">
      <c r="A769" s="19"/>
      <c r="B769" s="24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</row>
    <row r="770" spans="1:27">
      <c r="A770" s="19"/>
      <c r="B770" s="24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</row>
    <row r="771" spans="1:27">
      <c r="A771" s="19"/>
      <c r="B771" s="24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</row>
    <row r="772" spans="1:27">
      <c r="A772" s="19"/>
      <c r="B772" s="24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</row>
    <row r="773" spans="1:27">
      <c r="A773" s="19"/>
      <c r="B773" s="24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</row>
    <row r="774" spans="1:27">
      <c r="A774" s="19"/>
      <c r="B774" s="24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</row>
    <row r="775" spans="1:27">
      <c r="A775" s="19"/>
      <c r="B775" s="24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</row>
    <row r="776" spans="1:27">
      <c r="A776" s="19"/>
      <c r="B776" s="24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</row>
    <row r="777" spans="1:27">
      <c r="A777" s="19"/>
      <c r="B777" s="24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</row>
    <row r="778" spans="1:27">
      <c r="A778" s="19"/>
      <c r="B778" s="24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</row>
    <row r="779" spans="1:27">
      <c r="A779" s="19"/>
      <c r="B779" s="24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</row>
    <row r="780" spans="1:27">
      <c r="A780" s="19"/>
      <c r="B780" s="24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</row>
    <row r="781" spans="1:27">
      <c r="A781" s="19"/>
      <c r="B781" s="24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</row>
    <row r="782" spans="1:27">
      <c r="A782" s="19"/>
      <c r="B782" s="24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</row>
    <row r="783" spans="1:27">
      <c r="A783" s="19"/>
      <c r="B783" s="24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</row>
    <row r="784" spans="1:27">
      <c r="A784" s="19"/>
      <c r="B784" s="24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</row>
    <row r="785" spans="1:27">
      <c r="A785" s="19"/>
      <c r="B785" s="24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</row>
    <row r="786" spans="1:27">
      <c r="A786" s="19"/>
      <c r="B786" s="24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</row>
    <row r="787" spans="1:27">
      <c r="A787" s="19"/>
      <c r="B787" s="24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</row>
    <row r="788" spans="1:27">
      <c r="A788" s="19"/>
      <c r="B788" s="24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</row>
    <row r="789" spans="1:27">
      <c r="A789" s="19"/>
      <c r="B789" s="24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</row>
    <row r="790" spans="1:27">
      <c r="A790" s="19"/>
      <c r="B790" s="24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</row>
    <row r="791" spans="1:27">
      <c r="A791" s="19"/>
      <c r="B791" s="24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</row>
    <row r="792" spans="1:27">
      <c r="A792" s="19"/>
      <c r="B792" s="24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</row>
    <row r="793" spans="1:27">
      <c r="A793" s="19"/>
      <c r="B793" s="24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</row>
    <row r="794" spans="1:27">
      <c r="A794" s="19"/>
      <c r="B794" s="24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</row>
    <row r="795" spans="1:27">
      <c r="A795" s="19"/>
      <c r="B795" s="24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</row>
    <row r="796" spans="1:27">
      <c r="A796" s="19"/>
      <c r="B796" s="24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</row>
    <row r="797" spans="1:27">
      <c r="A797" s="19"/>
      <c r="B797" s="24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</row>
    <row r="798" spans="1:27">
      <c r="A798" s="19"/>
      <c r="B798" s="24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</row>
    <row r="799" spans="1:27">
      <c r="A799" s="19"/>
      <c r="B799" s="24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</row>
    <row r="800" spans="1:27">
      <c r="A800" s="19"/>
      <c r="B800" s="24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</row>
    <row r="801" spans="1:27">
      <c r="A801" s="19"/>
      <c r="B801" s="24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</row>
    <row r="802" spans="1:27">
      <c r="A802" s="19"/>
      <c r="B802" s="24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</row>
    <row r="803" spans="1:27">
      <c r="A803" s="19"/>
      <c r="B803" s="24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</row>
    <row r="804" spans="1:27">
      <c r="A804" s="19"/>
      <c r="B804" s="24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</row>
    <row r="805" spans="1:27">
      <c r="A805" s="19"/>
      <c r="B805" s="24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</row>
    <row r="806" spans="1:27">
      <c r="A806" s="19"/>
      <c r="B806" s="24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</row>
    <row r="807" spans="1:27">
      <c r="A807" s="19"/>
      <c r="B807" s="24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</row>
    <row r="808" spans="1:27">
      <c r="A808" s="19"/>
      <c r="B808" s="24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</row>
    <row r="809" spans="1:27">
      <c r="A809" s="19"/>
      <c r="B809" s="24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</row>
    <row r="810" spans="1:27">
      <c r="A810" s="19"/>
      <c r="B810" s="24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</row>
    <row r="811" spans="1:27">
      <c r="A811" s="19"/>
      <c r="B811" s="24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</row>
    <row r="812" spans="1:27">
      <c r="A812" s="19"/>
      <c r="B812" s="24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</row>
    <row r="813" spans="1:27">
      <c r="A813" s="19"/>
      <c r="B813" s="24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</row>
    <row r="814" spans="1:27">
      <c r="A814" s="19"/>
      <c r="B814" s="24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</row>
    <row r="815" spans="1:27">
      <c r="A815" s="19"/>
      <c r="B815" s="24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</row>
    <row r="816" spans="1:27">
      <c r="A816" s="19"/>
      <c r="B816" s="24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</row>
    <row r="817" spans="1:27">
      <c r="A817" s="19"/>
      <c r="B817" s="24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</row>
    <row r="818" spans="1:27">
      <c r="A818" s="19"/>
      <c r="B818" s="24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</row>
    <row r="819" spans="1:27">
      <c r="A819" s="19"/>
      <c r="B819" s="24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</row>
    <row r="820" spans="1:27">
      <c r="A820" s="19"/>
      <c r="B820" s="24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</row>
    <row r="821" spans="1:27">
      <c r="A821" s="19"/>
      <c r="B821" s="24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</row>
    <row r="822" spans="1:27">
      <c r="A822" s="19"/>
      <c r="B822" s="24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</row>
    <row r="823" spans="1:27">
      <c r="A823" s="19"/>
      <c r="B823" s="24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</row>
    <row r="824" spans="1:27">
      <c r="A824" s="19"/>
      <c r="B824" s="24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</row>
    <row r="825" spans="1:27">
      <c r="A825" s="19"/>
      <c r="B825" s="24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</row>
    <row r="826" spans="1:27">
      <c r="A826" s="19"/>
      <c r="B826" s="24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</row>
    <row r="827" spans="1:27">
      <c r="A827" s="19"/>
      <c r="B827" s="24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</row>
    <row r="828" spans="1:27">
      <c r="A828" s="19"/>
      <c r="B828" s="24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</row>
    <row r="829" spans="1:27">
      <c r="A829" s="19"/>
      <c r="B829" s="24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</row>
    <row r="830" spans="1:27">
      <c r="A830" s="19"/>
      <c r="B830" s="24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</row>
    <row r="831" spans="1:27">
      <c r="A831" s="19"/>
      <c r="B831" s="24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</row>
    <row r="832" spans="1:27">
      <c r="A832" s="19"/>
      <c r="B832" s="24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</row>
    <row r="833" spans="1:27">
      <c r="A833" s="19"/>
      <c r="B833" s="24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</row>
    <row r="834" spans="1:27">
      <c r="A834" s="19"/>
      <c r="B834" s="24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</row>
    <row r="835" spans="1:27">
      <c r="A835" s="19"/>
      <c r="B835" s="24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</row>
    <row r="836" spans="1:27">
      <c r="A836" s="19"/>
      <c r="B836" s="24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</row>
    <row r="837" spans="1:27">
      <c r="A837" s="19"/>
      <c r="B837" s="24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</row>
    <row r="838" spans="1:27">
      <c r="A838" s="19"/>
      <c r="B838" s="24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</row>
    <row r="839" spans="1:27">
      <c r="A839" s="19"/>
      <c r="B839" s="24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</row>
    <row r="840" spans="1:27">
      <c r="A840" s="19"/>
      <c r="B840" s="24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</row>
    <row r="841" spans="1:27">
      <c r="A841" s="19"/>
      <c r="B841" s="24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</row>
    <row r="842" spans="1:27">
      <c r="A842" s="19"/>
      <c r="B842" s="24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</row>
    <row r="843" spans="1:27">
      <c r="A843" s="19"/>
      <c r="B843" s="24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</row>
    <row r="844" spans="1:27">
      <c r="A844" s="19"/>
      <c r="B844" s="24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</row>
    <row r="845" spans="1:27">
      <c r="A845" s="19"/>
      <c r="B845" s="24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</row>
    <row r="846" spans="1:27">
      <c r="A846" s="19"/>
      <c r="B846" s="24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</row>
    <row r="847" spans="1:27">
      <c r="A847" s="19"/>
      <c r="B847" s="24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</row>
    <row r="848" spans="1:27">
      <c r="A848" s="19"/>
      <c r="B848" s="24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</row>
    <row r="849" spans="1:27">
      <c r="A849" s="19"/>
      <c r="B849" s="24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</row>
    <row r="850" spans="1:27">
      <c r="A850" s="19"/>
      <c r="B850" s="24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</row>
    <row r="851" spans="1:27">
      <c r="A851" s="19"/>
      <c r="B851" s="24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</row>
    <row r="852" spans="1:27">
      <c r="A852" s="19"/>
      <c r="B852" s="24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</row>
    <row r="853" spans="1:27">
      <c r="A853" s="19"/>
      <c r="B853" s="24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</row>
    <row r="854" spans="1:27">
      <c r="A854" s="19"/>
      <c r="B854" s="24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</row>
    <row r="855" spans="1:27">
      <c r="A855" s="19"/>
      <c r="B855" s="24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</row>
    <row r="856" spans="1:27">
      <c r="A856" s="19"/>
      <c r="B856" s="24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</row>
    <row r="857" spans="1:27">
      <c r="A857" s="19"/>
      <c r="B857" s="24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</row>
    <row r="858" spans="1:27">
      <c r="A858" s="19"/>
      <c r="B858" s="24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</row>
    <row r="859" spans="1:27">
      <c r="A859" s="19"/>
      <c r="B859" s="24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</row>
    <row r="860" spans="1:27">
      <c r="A860" s="19"/>
      <c r="B860" s="24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</row>
    <row r="861" spans="1:27">
      <c r="A861" s="19"/>
      <c r="B861" s="24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</row>
    <row r="862" spans="1:27">
      <c r="A862" s="19"/>
      <c r="B862" s="24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</row>
    <row r="863" spans="1:27">
      <c r="A863" s="19"/>
      <c r="B863" s="24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</row>
    <row r="864" spans="1:27">
      <c r="A864" s="19"/>
      <c r="B864" s="24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</row>
    <row r="865" spans="1:27">
      <c r="A865" s="19"/>
      <c r="B865" s="24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</row>
    <row r="866" spans="1:27">
      <c r="A866" s="19"/>
      <c r="B866" s="24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</row>
    <row r="867" spans="1:27">
      <c r="A867" s="19"/>
      <c r="B867" s="24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</row>
    <row r="868" spans="1:27">
      <c r="A868" s="19"/>
      <c r="B868" s="24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</row>
    <row r="869" spans="1:27">
      <c r="A869" s="19"/>
      <c r="B869" s="24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</row>
    <row r="870" spans="1:27">
      <c r="A870" s="19"/>
      <c r="B870" s="24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</row>
    <row r="871" spans="1:27">
      <c r="A871" s="19"/>
      <c r="B871" s="24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</row>
    <row r="872" spans="1:27">
      <c r="A872" s="19"/>
      <c r="B872" s="24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</row>
    <row r="873" spans="1:27">
      <c r="A873" s="19"/>
      <c r="B873" s="24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</row>
    <row r="874" spans="1:27">
      <c r="A874" s="19"/>
      <c r="B874" s="24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</row>
    <row r="875" spans="1:27">
      <c r="A875" s="19"/>
      <c r="B875" s="24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</row>
    <row r="876" spans="1:27">
      <c r="A876" s="19"/>
      <c r="B876" s="24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</row>
    <row r="877" spans="1:27">
      <c r="A877" s="19"/>
      <c r="B877" s="24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</row>
    <row r="878" spans="1:27">
      <c r="A878" s="19"/>
      <c r="B878" s="24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</row>
    <row r="879" spans="1:27">
      <c r="A879" s="19"/>
      <c r="B879" s="24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</row>
    <row r="880" spans="1:27">
      <c r="A880" s="19"/>
      <c r="B880" s="24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</row>
    <row r="881" spans="1:27">
      <c r="A881" s="19"/>
      <c r="B881" s="24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</row>
    <row r="882" spans="1:27">
      <c r="A882" s="19"/>
      <c r="B882" s="24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</row>
    <row r="883" spans="1:27">
      <c r="A883" s="19"/>
      <c r="B883" s="24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</row>
    <row r="884" spans="1:27">
      <c r="A884" s="19"/>
      <c r="B884" s="24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</row>
    <row r="885" spans="1:27">
      <c r="A885" s="19"/>
      <c r="B885" s="24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</row>
    <row r="886" spans="1:27">
      <c r="A886" s="19"/>
      <c r="B886" s="24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</row>
    <row r="887" spans="1:27">
      <c r="A887" s="19"/>
      <c r="B887" s="24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</row>
    <row r="888" spans="1:27">
      <c r="A888" s="19"/>
      <c r="B888" s="24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</row>
    <row r="889" spans="1:27">
      <c r="A889" s="19"/>
      <c r="B889" s="24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</row>
    <row r="890" spans="1:27">
      <c r="A890" s="19"/>
      <c r="B890" s="24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</row>
    <row r="891" spans="1:27">
      <c r="A891" s="19"/>
      <c r="B891" s="24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</row>
    <row r="892" spans="1:27">
      <c r="A892" s="19"/>
      <c r="B892" s="24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</row>
    <row r="893" spans="1:27">
      <c r="A893" s="19"/>
      <c r="B893" s="24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</row>
    <row r="894" spans="1:27">
      <c r="A894" s="19"/>
      <c r="B894" s="24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</row>
    <row r="895" spans="1:27">
      <c r="A895" s="19"/>
      <c r="B895" s="24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</row>
    <row r="896" spans="1:27">
      <c r="A896" s="19"/>
      <c r="B896" s="24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</row>
    <row r="897" spans="1:27">
      <c r="A897" s="19"/>
      <c r="B897" s="24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</row>
    <row r="898" spans="1:27">
      <c r="A898" s="19"/>
      <c r="B898" s="24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</row>
    <row r="899" spans="1:27">
      <c r="A899" s="19"/>
      <c r="B899" s="24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</row>
    <row r="900" spans="1:27">
      <c r="A900" s="19"/>
      <c r="B900" s="24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</row>
    <row r="901" spans="1:27">
      <c r="A901" s="19"/>
      <c r="B901" s="24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</row>
    <row r="902" spans="1:27">
      <c r="A902" s="19"/>
      <c r="B902" s="24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</row>
    <row r="903" spans="1:27">
      <c r="A903" s="19"/>
      <c r="B903" s="24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</row>
    <row r="904" spans="1:27">
      <c r="A904" s="19"/>
      <c r="B904" s="24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</row>
    <row r="905" spans="1:27">
      <c r="A905" s="19"/>
      <c r="B905" s="24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</row>
    <row r="906" spans="1:27">
      <c r="A906" s="19"/>
      <c r="B906" s="24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</row>
    <row r="907" spans="1:27">
      <c r="A907" s="19"/>
      <c r="B907" s="24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</row>
    <row r="908" spans="1:27">
      <c r="A908" s="19"/>
      <c r="B908" s="24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</row>
    <row r="909" spans="1:27">
      <c r="A909" s="19"/>
      <c r="B909" s="24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</row>
    <row r="910" spans="1:27">
      <c r="A910" s="19"/>
      <c r="B910" s="24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</row>
    <row r="911" spans="1:27">
      <c r="A911" s="19"/>
      <c r="B911" s="24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</row>
    <row r="912" spans="1:27">
      <c r="A912" s="19"/>
      <c r="B912" s="24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</row>
    <row r="913" spans="1:27">
      <c r="A913" s="19"/>
      <c r="B913" s="24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</row>
    <row r="914" spans="1:27">
      <c r="A914" s="19"/>
      <c r="B914" s="24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</row>
    <row r="915" spans="1:27">
      <c r="A915" s="19"/>
      <c r="B915" s="24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</row>
    <row r="916" spans="1:27">
      <c r="A916" s="19"/>
      <c r="B916" s="24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</row>
    <row r="917" spans="1:27">
      <c r="A917" s="19"/>
      <c r="B917" s="24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</row>
    <row r="918" spans="1:27">
      <c r="A918" s="19"/>
      <c r="B918" s="24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</row>
    <row r="919" spans="1:27">
      <c r="A919" s="19"/>
      <c r="B919" s="24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</row>
    <row r="920" spans="1:27">
      <c r="A920" s="19"/>
      <c r="B920" s="24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</row>
    <row r="921" spans="1:27">
      <c r="A921" s="19"/>
      <c r="B921" s="24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</row>
    <row r="922" spans="1:27">
      <c r="A922" s="19"/>
      <c r="B922" s="24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</row>
    <row r="923" spans="1:27">
      <c r="A923" s="19"/>
      <c r="B923" s="24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</row>
    <row r="924" spans="1:27">
      <c r="A924" s="19"/>
      <c r="B924" s="24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</row>
    <row r="925" spans="1:27">
      <c r="A925" s="19"/>
      <c r="B925" s="24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</row>
    <row r="926" spans="1:27">
      <c r="A926" s="19"/>
      <c r="B926" s="24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</row>
    <row r="927" spans="1:27">
      <c r="A927" s="19"/>
      <c r="B927" s="24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</row>
    <row r="928" spans="1:27">
      <c r="A928" s="19"/>
      <c r="B928" s="24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</row>
    <row r="929" spans="1:27">
      <c r="A929" s="19"/>
      <c r="B929" s="24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</row>
    <row r="930" spans="1:27">
      <c r="A930" s="19"/>
      <c r="B930" s="24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</row>
    <row r="931" spans="1:27">
      <c r="A931" s="19"/>
      <c r="B931" s="24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</row>
    <row r="932" spans="1:27">
      <c r="A932" s="19"/>
      <c r="B932" s="24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</row>
    <row r="933" spans="1:27">
      <c r="A933" s="19"/>
      <c r="B933" s="24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</row>
    <row r="934" spans="1:27">
      <c r="A934" s="19"/>
      <c r="B934" s="24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</row>
    <row r="935" spans="1:27">
      <c r="A935" s="19"/>
      <c r="B935" s="24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</row>
    <row r="936" spans="1:27">
      <c r="A936" s="19"/>
      <c r="B936" s="24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</row>
    <row r="937" spans="1:27">
      <c r="A937" s="19"/>
      <c r="B937" s="24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</row>
    <row r="938" spans="1:27">
      <c r="A938" s="19"/>
      <c r="B938" s="24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</row>
    <row r="939" spans="1:27">
      <c r="A939" s="19"/>
      <c r="B939" s="24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</row>
    <row r="940" spans="1:27">
      <c r="A940" s="19"/>
      <c r="B940" s="24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</row>
    <row r="941" spans="1:27">
      <c r="A941" s="19"/>
      <c r="B941" s="24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</row>
    <row r="942" spans="1:27">
      <c r="A942" s="19"/>
      <c r="B942" s="24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</row>
    <row r="943" spans="1:27">
      <c r="A943" s="19"/>
      <c r="B943" s="24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</row>
    <row r="944" spans="1:27">
      <c r="A944" s="19"/>
      <c r="B944" s="24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</row>
    <row r="945" spans="1:27">
      <c r="A945" s="19"/>
      <c r="B945" s="24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</row>
    <row r="946" spans="1:27">
      <c r="A946" s="19"/>
      <c r="B946" s="24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</row>
    <row r="947" spans="1:27">
      <c r="A947" s="19"/>
      <c r="B947" s="24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</row>
    <row r="948" spans="1:27">
      <c r="A948" s="19"/>
      <c r="B948" s="24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</row>
    <row r="949" spans="1:27">
      <c r="A949" s="19"/>
      <c r="B949" s="24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</row>
    <row r="950" spans="1:27">
      <c r="A950" s="19"/>
      <c r="B950" s="24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</row>
    <row r="951" spans="1:27">
      <c r="A951" s="19"/>
      <c r="B951" s="24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</row>
    <row r="952" spans="1:27">
      <c r="A952" s="19"/>
      <c r="B952" s="24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</row>
    <row r="953" spans="1:27">
      <c r="A953" s="19"/>
      <c r="B953" s="24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</row>
    <row r="954" spans="1:27">
      <c r="A954" s="19"/>
      <c r="B954" s="24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</row>
    <row r="955" spans="1:27">
      <c r="A955" s="19"/>
      <c r="B955" s="24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</row>
    <row r="956" spans="1:27">
      <c r="A956" s="19"/>
      <c r="B956" s="24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</row>
    <row r="957" spans="1:27">
      <c r="A957" s="19"/>
      <c r="B957" s="24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</row>
    <row r="958" spans="1:27">
      <c r="A958" s="19"/>
      <c r="B958" s="24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</row>
    <row r="959" spans="1:27">
      <c r="A959" s="19"/>
      <c r="B959" s="24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</row>
    <row r="960" spans="1:27">
      <c r="A960" s="19"/>
      <c r="B960" s="24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</row>
    <row r="961" spans="1:27">
      <c r="A961" s="19"/>
      <c r="B961" s="24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</row>
    <row r="962" spans="1:27">
      <c r="A962" s="19"/>
      <c r="B962" s="24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</row>
    <row r="963" spans="1:27">
      <c r="A963" s="19"/>
      <c r="B963" s="24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</row>
    <row r="964" spans="1:27">
      <c r="A964" s="19"/>
      <c r="B964" s="24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</row>
    <row r="965" spans="1:27">
      <c r="A965" s="19"/>
      <c r="B965" s="24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</row>
    <row r="966" spans="1:27">
      <c r="A966" s="19"/>
      <c r="B966" s="24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</row>
    <row r="967" spans="1:27">
      <c r="A967" s="19"/>
      <c r="B967" s="24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</row>
    <row r="968" spans="1:27">
      <c r="A968" s="19"/>
      <c r="B968" s="24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</row>
    <row r="969" spans="1:27">
      <c r="A969" s="19"/>
      <c r="B969" s="24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</row>
    <row r="970" spans="1:27">
      <c r="A970" s="19"/>
      <c r="B970" s="24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</row>
    <row r="971" spans="1:27">
      <c r="A971" s="19"/>
      <c r="B971" s="24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</row>
    <row r="972" spans="1:27">
      <c r="A972" s="19"/>
      <c r="B972" s="24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</row>
    <row r="973" spans="1:27">
      <c r="A973" s="19"/>
      <c r="B973" s="24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</row>
    <row r="974" spans="1:27">
      <c r="A974" s="19"/>
      <c r="B974" s="24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</row>
    <row r="975" spans="1:27">
      <c r="A975" s="19"/>
      <c r="B975" s="24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</row>
    <row r="976" spans="1:27">
      <c r="A976" s="19"/>
      <c r="B976" s="24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</row>
    <row r="977" spans="1:27">
      <c r="A977" s="19"/>
      <c r="B977" s="24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</row>
    <row r="978" spans="1:27">
      <c r="A978" s="19"/>
      <c r="B978" s="24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</row>
    <row r="979" spans="1:27">
      <c r="A979" s="19"/>
      <c r="B979" s="24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</row>
    <row r="980" spans="1:27">
      <c r="A980" s="19"/>
      <c r="B980" s="24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</row>
    <row r="981" spans="1:27">
      <c r="A981" s="19"/>
      <c r="B981" s="24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</row>
    <row r="982" spans="1:27">
      <c r="A982" s="19"/>
      <c r="B982" s="24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</row>
    <row r="983" spans="1:27">
      <c r="A983" s="19"/>
      <c r="B983" s="24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</row>
    <row r="984" spans="1:27">
      <c r="A984" s="19"/>
      <c r="B984" s="24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</row>
    <row r="985" spans="1:27">
      <c r="A985" s="19"/>
      <c r="B985" s="24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</row>
    <row r="986" spans="1:27">
      <c r="A986" s="19"/>
      <c r="B986" s="24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</row>
    <row r="987" spans="1:27">
      <c r="A987" s="19"/>
      <c r="B987" s="24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</row>
    <row r="988" spans="1:27">
      <c r="A988" s="19"/>
      <c r="B988" s="24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</row>
    <row r="989" spans="1:27">
      <c r="A989" s="19"/>
      <c r="B989" s="24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</row>
    <row r="990" spans="1:27">
      <c r="A990" s="19"/>
      <c r="B990" s="24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</row>
    <row r="991" spans="1:27">
      <c r="A991" s="19"/>
      <c r="B991" s="24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</row>
    <row r="992" spans="1:27">
      <c r="A992" s="19"/>
      <c r="B992" s="24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</row>
    <row r="993" spans="1:27">
      <c r="A993" s="19"/>
      <c r="B993" s="24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</row>
    <row r="994" spans="1:27">
      <c r="A994" s="19"/>
      <c r="B994" s="24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</row>
    <row r="995" spans="1:27">
      <c r="A995" s="19"/>
      <c r="B995" s="24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</row>
    <row r="996" spans="1:27">
      <c r="A996" s="19"/>
      <c r="B996" s="24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</row>
    <row r="997" spans="1:27">
      <c r="A997" s="19"/>
      <c r="B997" s="24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</row>
    <row r="998" spans="1:27">
      <c r="A998" s="19"/>
      <c r="B998" s="24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</row>
    <row r="999" spans="1:27">
      <c r="A999" s="19"/>
      <c r="B999" s="24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</row>
    <row r="1000" spans="1:27">
      <c r="A1000" s="19"/>
      <c r="B1000" s="24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</row>
    <row r="1001" spans="1:27">
      <c r="A1001" s="19"/>
      <c r="B1001" s="24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</row>
    <row r="1002" spans="1:27">
      <c r="A1002" s="19"/>
      <c r="B1002" s="24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</row>
    <row r="1003" spans="1:27">
      <c r="A1003" s="19"/>
      <c r="B1003" s="24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</row>
    <row r="1004" spans="1:27">
      <c r="A1004" s="19"/>
      <c r="B1004" s="24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</row>
    <row r="1005" spans="1:27">
      <c r="A1005" s="19"/>
      <c r="B1005" s="24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</row>
    <row r="1006" spans="1:27">
      <c r="A1006" s="19"/>
      <c r="B1006" s="24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</row>
    <row r="1007" spans="1:27">
      <c r="A1007" s="19"/>
      <c r="B1007" s="24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</row>
    <row r="1008" spans="1:27">
      <c r="A1008" s="19"/>
      <c r="B1008" s="24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</row>
    <row r="1009" spans="1:27">
      <c r="A1009" s="19"/>
      <c r="B1009" s="24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</row>
    <row r="1010" spans="1:27">
      <c r="A1010" s="19"/>
      <c r="B1010" s="24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</row>
    <row r="1011" spans="1:27">
      <c r="A1011" s="19"/>
      <c r="B1011" s="24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</row>
    <row r="1012" spans="1:27">
      <c r="A1012" s="19"/>
      <c r="B1012" s="24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</row>
    <row r="1013" spans="1:27">
      <c r="A1013" s="19"/>
      <c r="B1013" s="24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</row>
    <row r="1014" spans="1:27">
      <c r="A1014" s="19"/>
      <c r="B1014" s="24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</row>
    <row r="1015" spans="1:27">
      <c r="A1015" s="19"/>
      <c r="B1015" s="24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</row>
    <row r="1016" spans="1:27">
      <c r="A1016" s="19"/>
      <c r="B1016" s="24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</row>
    <row r="1017" spans="1:27">
      <c r="A1017" s="19"/>
      <c r="B1017" s="24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</row>
    <row r="1018" spans="1:27">
      <c r="A1018" s="19"/>
      <c r="B1018" s="24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</row>
    <row r="1019" spans="1:27">
      <c r="A1019" s="19"/>
      <c r="B1019" s="24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</row>
    <row r="1020" spans="1:27">
      <c r="A1020" s="19"/>
      <c r="B1020" s="24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</row>
    <row r="1021" spans="1:27">
      <c r="A1021" s="19"/>
      <c r="B1021" s="24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</row>
    <row r="1022" spans="1:27">
      <c r="A1022" s="19"/>
      <c r="B1022" s="24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</row>
    <row r="1023" spans="1:27">
      <c r="A1023" s="19"/>
      <c r="B1023" s="24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</row>
    <row r="1024" spans="1:27">
      <c r="A1024" s="19"/>
      <c r="B1024" s="24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</row>
    <row r="1025" spans="1:27">
      <c r="A1025" s="19"/>
      <c r="B1025" s="24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</row>
    <row r="1026" spans="1:27">
      <c r="A1026" s="19"/>
      <c r="B1026" s="24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</row>
    <row r="1027" spans="1:27">
      <c r="A1027" s="19"/>
      <c r="B1027" s="24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</row>
    <row r="1028" spans="1:27">
      <c r="A1028" s="19"/>
      <c r="B1028" s="24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</row>
    <row r="1029" spans="1:27">
      <c r="A1029" s="19"/>
      <c r="B1029" s="24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</row>
    <row r="1030" spans="1:27">
      <c r="A1030" s="19"/>
      <c r="B1030" s="24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</row>
    <row r="1031" spans="1:27">
      <c r="A1031" s="19"/>
      <c r="B1031" s="24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</row>
    <row r="1032" spans="1:27">
      <c r="A1032" s="19"/>
      <c r="B1032" s="24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</row>
    <row r="1033" spans="1:27">
      <c r="A1033" s="19"/>
      <c r="B1033" s="24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</row>
    <row r="1034" spans="1:27">
      <c r="A1034" s="19"/>
      <c r="B1034" s="24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</row>
    <row r="1035" spans="1:27">
      <c r="A1035" s="19"/>
      <c r="B1035" s="24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</row>
    <row r="1036" spans="1:27">
      <c r="A1036" s="19"/>
      <c r="B1036" s="24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</row>
    <row r="1037" spans="1:27">
      <c r="A1037" s="19"/>
      <c r="B1037" s="24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</row>
    <row r="1038" spans="1:27">
      <c r="A1038" s="19"/>
      <c r="B1038" s="24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</row>
    <row r="1039" spans="1:27">
      <c r="A1039" s="19"/>
      <c r="B1039" s="24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</row>
    <row r="1040" spans="1:27">
      <c r="A1040" s="19"/>
      <c r="B1040" s="24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</row>
    <row r="1041" spans="1:27">
      <c r="A1041" s="19"/>
      <c r="B1041" s="24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</row>
    <row r="1042" spans="1:27">
      <c r="A1042" s="19"/>
      <c r="B1042" s="24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</row>
    <row r="1043" spans="1:27">
      <c r="A1043" s="19"/>
      <c r="B1043" s="24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</row>
    <row r="1044" spans="1:27">
      <c r="A1044" s="19"/>
      <c r="B1044" s="24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</row>
    <row r="1045" spans="1:27">
      <c r="A1045" s="19"/>
      <c r="B1045" s="24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</row>
    <row r="1046" spans="1:27">
      <c r="A1046" s="19"/>
      <c r="B1046" s="24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</row>
    <row r="1047" spans="1:27">
      <c r="A1047" s="19"/>
      <c r="B1047" s="24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</row>
    <row r="1048" spans="1:27">
      <c r="A1048" s="19"/>
      <c r="B1048" s="24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</row>
    <row r="1049" spans="1:27">
      <c r="A1049" s="19"/>
      <c r="B1049" s="24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</row>
    <row r="1050" spans="1:27">
      <c r="A1050" s="19"/>
      <c r="B1050" s="24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</row>
    <row r="1051" spans="1:27">
      <c r="A1051" s="19"/>
      <c r="B1051" s="24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</row>
    <row r="1052" spans="1:27">
      <c r="A1052" s="19"/>
      <c r="B1052" s="24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</row>
    <row r="1053" spans="1:27">
      <c r="A1053" s="19"/>
      <c r="B1053" s="24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</row>
    <row r="1054" spans="1:27">
      <c r="A1054" s="19"/>
      <c r="B1054" s="24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</row>
  </sheetData>
  <mergeCells count="4">
    <mergeCell ref="A1:B1"/>
    <mergeCell ref="A2:B2"/>
    <mergeCell ref="A3:B3"/>
    <mergeCell ref="A4:B4"/>
  </mergeCells>
  <conditionalFormatting sqref="E86:K86">
    <cfRule type="cellIs" dxfId="6" priority="1" operator="lessThan">
      <formula>0</formula>
    </cfRule>
  </conditionalFormatting>
  <conditionalFormatting sqref="E86:K86">
    <cfRule type="cellIs" dxfId="5" priority="2" operator="greaterThanOrEqual">
      <formula>0</formula>
    </cfRule>
  </conditionalFormatting>
  <printOptions horizontalCentered="1" gridLines="1"/>
  <pageMargins left="0.7" right="0.7" top="0.75" bottom="0.75" header="0" footer="0"/>
  <pageSetup paperSize="9" pageOrder="overThenDown" orientation="landscape" cellComments="atEnd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21"/>
  <sheetViews>
    <sheetView workbookViewId="0">
      <pane xSplit="1" topLeftCell="B1" activePane="topRight" state="frozen"/>
      <selection pane="topRight" activeCell="C2" sqref="C2"/>
    </sheetView>
  </sheetViews>
  <sheetFormatPr defaultColWidth="12.5703125" defaultRowHeight="15.75" customHeight="1"/>
  <cols>
    <col min="1" max="1" width="16" customWidth="1"/>
    <col min="20" max="21" width="12.5703125" hidden="1"/>
  </cols>
  <sheetData>
    <row r="1" spans="1:28">
      <c r="A1" s="92" t="s">
        <v>2</v>
      </c>
      <c r="B1" s="8" t="s">
        <v>11</v>
      </c>
      <c r="C1" s="2" t="s">
        <v>15</v>
      </c>
      <c r="D1" s="2" t="s">
        <v>23</v>
      </c>
      <c r="E1" s="2" t="s">
        <v>28</v>
      </c>
      <c r="F1" s="2" t="s">
        <v>368</v>
      </c>
      <c r="G1" s="2" t="s">
        <v>29</v>
      </c>
      <c r="H1" s="2" t="s">
        <v>32</v>
      </c>
      <c r="I1" s="2" t="s">
        <v>34</v>
      </c>
      <c r="J1" s="93"/>
      <c r="K1" s="93"/>
      <c r="L1" s="93"/>
      <c r="M1" s="93"/>
      <c r="N1" s="93"/>
      <c r="O1" s="93"/>
      <c r="P1" s="93"/>
      <c r="Q1" s="93"/>
      <c r="R1" s="93"/>
      <c r="S1" s="93"/>
      <c r="T1" s="2" t="s">
        <v>369</v>
      </c>
      <c r="U1" s="2" t="s">
        <v>370</v>
      </c>
      <c r="V1" s="93"/>
      <c r="W1" s="93"/>
      <c r="X1" s="93"/>
      <c r="Y1" s="93"/>
      <c r="Z1" s="93"/>
      <c r="AA1" s="93"/>
      <c r="AB1" s="93"/>
    </row>
    <row r="2" spans="1:28">
      <c r="A2" s="94" t="s">
        <v>371</v>
      </c>
      <c r="B2" s="12" t="s">
        <v>372</v>
      </c>
      <c r="C2" s="12" t="s">
        <v>373</v>
      </c>
      <c r="D2" s="12" t="s">
        <v>373</v>
      </c>
      <c r="E2" s="12" t="s">
        <v>373</v>
      </c>
      <c r="F2" s="12" t="s">
        <v>374</v>
      </c>
      <c r="G2" s="12" t="s">
        <v>373</v>
      </c>
      <c r="H2" s="12" t="s">
        <v>373</v>
      </c>
      <c r="I2" s="12" t="s">
        <v>373</v>
      </c>
      <c r="T2" s="17"/>
      <c r="U2" s="12" t="s">
        <v>372</v>
      </c>
    </row>
    <row r="3" spans="1:28">
      <c r="A3" s="94" t="s">
        <v>375</v>
      </c>
      <c r="B3" s="12" t="s">
        <v>372</v>
      </c>
      <c r="C3" s="12" t="s">
        <v>373</v>
      </c>
      <c r="D3" s="12" t="s">
        <v>373</v>
      </c>
      <c r="E3" s="12" t="s">
        <v>372</v>
      </c>
      <c r="F3" s="12" t="s">
        <v>374</v>
      </c>
      <c r="G3" s="12" t="s">
        <v>374</v>
      </c>
      <c r="H3" s="12" t="s">
        <v>373</v>
      </c>
      <c r="I3" s="12" t="s">
        <v>373</v>
      </c>
      <c r="T3" s="17"/>
      <c r="U3" s="12" t="s">
        <v>372</v>
      </c>
    </row>
    <row r="4" spans="1:28">
      <c r="A4" s="94" t="s">
        <v>376</v>
      </c>
      <c r="B4" s="12" t="s">
        <v>373</v>
      </c>
      <c r="C4" s="12" t="s">
        <v>373</v>
      </c>
      <c r="D4" s="12" t="s">
        <v>373</v>
      </c>
      <c r="E4" s="12" t="s">
        <v>373</v>
      </c>
      <c r="F4" s="12" t="s">
        <v>373</v>
      </c>
      <c r="G4" s="12" t="s">
        <v>373</v>
      </c>
      <c r="H4" s="12" t="s">
        <v>373</v>
      </c>
      <c r="I4" s="12" t="s">
        <v>372</v>
      </c>
      <c r="T4" s="17"/>
      <c r="U4" s="12" t="s">
        <v>373</v>
      </c>
    </row>
    <row r="5" spans="1:28">
      <c r="A5" s="94" t="s">
        <v>377</v>
      </c>
      <c r="B5" s="12" t="s">
        <v>374</v>
      </c>
      <c r="C5" s="12" t="s">
        <v>373</v>
      </c>
      <c r="D5" s="12" t="s">
        <v>373</v>
      </c>
      <c r="E5" s="12" t="s">
        <v>373</v>
      </c>
      <c r="F5" s="12" t="s">
        <v>373</v>
      </c>
      <c r="G5" s="12" t="s">
        <v>373</v>
      </c>
      <c r="H5" s="12" t="s">
        <v>373</v>
      </c>
      <c r="I5" s="12" t="s">
        <v>374</v>
      </c>
      <c r="T5" s="17"/>
      <c r="U5" s="12" t="s">
        <v>372</v>
      </c>
    </row>
    <row r="6" spans="1:28">
      <c r="A6" s="95" t="s">
        <v>378</v>
      </c>
      <c r="B6" s="12" t="s">
        <v>372</v>
      </c>
      <c r="C6" s="12" t="s">
        <v>373</v>
      </c>
      <c r="D6" s="12" t="s">
        <v>372</v>
      </c>
      <c r="E6" s="12" t="s">
        <v>374</v>
      </c>
      <c r="F6" s="12" t="s">
        <v>372</v>
      </c>
      <c r="G6" s="12" t="s">
        <v>373</v>
      </c>
      <c r="H6" s="12" t="s">
        <v>373</v>
      </c>
      <c r="I6" s="12" t="s">
        <v>374</v>
      </c>
      <c r="T6" s="17"/>
      <c r="U6" s="12" t="s">
        <v>373</v>
      </c>
    </row>
    <row r="7" spans="1:28">
      <c r="A7" s="96" t="s">
        <v>379</v>
      </c>
      <c r="B7" s="12" t="s">
        <v>372</v>
      </c>
      <c r="C7" s="12" t="s">
        <v>374</v>
      </c>
      <c r="D7" s="12" t="s">
        <v>372</v>
      </c>
      <c r="E7" s="12" t="s">
        <v>372</v>
      </c>
      <c r="F7" s="12" t="s">
        <v>374</v>
      </c>
      <c r="G7" s="12" t="s">
        <v>372</v>
      </c>
      <c r="H7" s="12" t="s">
        <v>373</v>
      </c>
      <c r="I7" s="12" t="s">
        <v>372</v>
      </c>
      <c r="T7" s="17"/>
      <c r="U7" s="12" t="s">
        <v>373</v>
      </c>
    </row>
    <row r="8" spans="1:28">
      <c r="A8" s="94" t="s">
        <v>380</v>
      </c>
      <c r="B8" s="12" t="s">
        <v>372</v>
      </c>
      <c r="C8" s="12" t="s">
        <v>374</v>
      </c>
      <c r="D8" s="12" t="s">
        <v>373</v>
      </c>
      <c r="E8" s="12" t="s">
        <v>374</v>
      </c>
      <c r="F8" s="12" t="s">
        <v>373</v>
      </c>
      <c r="G8" s="12" t="s">
        <v>374</v>
      </c>
      <c r="H8" s="12" t="s">
        <v>374</v>
      </c>
      <c r="I8" s="12" t="s">
        <v>374</v>
      </c>
      <c r="T8" s="17"/>
      <c r="U8" s="12" t="s">
        <v>373</v>
      </c>
    </row>
    <row r="9" spans="1:28">
      <c r="A9" s="94" t="s">
        <v>381</v>
      </c>
      <c r="B9" s="12" t="s">
        <v>372</v>
      </c>
      <c r="C9" s="12" t="s">
        <v>373</v>
      </c>
      <c r="D9" s="12" t="s">
        <v>372</v>
      </c>
      <c r="E9" s="12" t="s">
        <v>373</v>
      </c>
      <c r="F9" s="12" t="s">
        <v>372</v>
      </c>
      <c r="G9" s="12" t="s">
        <v>373</v>
      </c>
      <c r="H9" s="12" t="s">
        <v>374</v>
      </c>
      <c r="I9" s="12" t="s">
        <v>373</v>
      </c>
      <c r="T9" s="17"/>
      <c r="U9" s="12" t="s">
        <v>372</v>
      </c>
    </row>
    <row r="10" spans="1:28">
      <c r="A10" s="94" t="s">
        <v>1</v>
      </c>
      <c r="B10" s="12" t="s">
        <v>372</v>
      </c>
      <c r="C10" s="12" t="s">
        <v>373</v>
      </c>
      <c r="D10" s="12" t="s">
        <v>374</v>
      </c>
      <c r="E10" s="12" t="s">
        <v>374</v>
      </c>
      <c r="F10" s="12" t="s">
        <v>373</v>
      </c>
      <c r="G10" s="12" t="s">
        <v>373</v>
      </c>
      <c r="H10" s="12" t="s">
        <v>372</v>
      </c>
      <c r="I10" s="12" t="s">
        <v>373</v>
      </c>
      <c r="T10" s="17"/>
      <c r="U10" s="12" t="s">
        <v>374</v>
      </c>
    </row>
    <row r="11" spans="1:28">
      <c r="A11" s="94" t="s">
        <v>382</v>
      </c>
      <c r="B11" s="12" t="s">
        <v>372</v>
      </c>
      <c r="C11" s="12" t="s">
        <v>373</v>
      </c>
      <c r="D11" s="12" t="s">
        <v>374</v>
      </c>
      <c r="E11" s="12" t="s">
        <v>374</v>
      </c>
      <c r="F11" s="12" t="s">
        <v>373</v>
      </c>
      <c r="G11" s="12" t="s">
        <v>374</v>
      </c>
      <c r="H11" s="12" t="s">
        <v>373</v>
      </c>
      <c r="I11" s="12" t="s">
        <v>374</v>
      </c>
      <c r="T11" s="17"/>
      <c r="U11" s="12" t="s">
        <v>373</v>
      </c>
    </row>
    <row r="12" spans="1:28">
      <c r="A12" s="95" t="s">
        <v>383</v>
      </c>
      <c r="B12" s="12" t="s">
        <v>372</v>
      </c>
      <c r="C12" s="12" t="s">
        <v>373</v>
      </c>
      <c r="D12" s="12" t="s">
        <v>374</v>
      </c>
      <c r="E12" s="12" t="s">
        <v>373</v>
      </c>
      <c r="F12" s="12" t="s">
        <v>373</v>
      </c>
      <c r="G12" s="12" t="s">
        <v>374</v>
      </c>
      <c r="H12" s="12" t="s">
        <v>374</v>
      </c>
      <c r="I12" s="12" t="s">
        <v>374</v>
      </c>
      <c r="T12" s="17"/>
      <c r="U12" s="12" t="s">
        <v>374</v>
      </c>
    </row>
    <row r="13" spans="1:28">
      <c r="A13" s="94" t="s">
        <v>384</v>
      </c>
      <c r="B13" s="12" t="s">
        <v>374</v>
      </c>
      <c r="C13" s="12" t="s">
        <v>373</v>
      </c>
      <c r="D13" s="12" t="s">
        <v>372</v>
      </c>
      <c r="E13" s="12" t="s">
        <v>373</v>
      </c>
      <c r="F13" s="12" t="s">
        <v>373</v>
      </c>
      <c r="G13" s="12" t="s">
        <v>373</v>
      </c>
      <c r="H13" s="12" t="s">
        <v>373</v>
      </c>
      <c r="I13" s="12" t="s">
        <v>374</v>
      </c>
      <c r="T13" s="17"/>
      <c r="U13" s="12" t="s">
        <v>374</v>
      </c>
    </row>
    <row r="14" spans="1:28">
      <c r="A14" s="95" t="s">
        <v>385</v>
      </c>
      <c r="B14" s="12" t="s">
        <v>373</v>
      </c>
      <c r="C14" s="12" t="s">
        <v>373</v>
      </c>
      <c r="D14" s="12" t="s">
        <v>373</v>
      </c>
      <c r="E14" s="12" t="s">
        <v>374</v>
      </c>
      <c r="F14" s="12" t="s">
        <v>373</v>
      </c>
      <c r="G14" s="12" t="s">
        <v>373</v>
      </c>
      <c r="H14" s="12" t="s">
        <v>373</v>
      </c>
      <c r="I14" s="12" t="s">
        <v>372</v>
      </c>
      <c r="T14" s="17"/>
      <c r="U14" s="12" t="s">
        <v>374</v>
      </c>
    </row>
    <row r="15" spans="1:28">
      <c r="A15" s="94" t="s">
        <v>386</v>
      </c>
      <c r="B15" s="12" t="s">
        <v>372</v>
      </c>
      <c r="C15" s="12" t="s">
        <v>373</v>
      </c>
      <c r="D15" s="12" t="s">
        <v>373</v>
      </c>
      <c r="E15" s="12" t="s">
        <v>374</v>
      </c>
      <c r="F15" s="12" t="s">
        <v>372</v>
      </c>
      <c r="G15" s="12" t="s">
        <v>374</v>
      </c>
      <c r="H15" s="12" t="s">
        <v>374</v>
      </c>
      <c r="I15" s="12" t="s">
        <v>372</v>
      </c>
      <c r="T15" s="17"/>
      <c r="U15" s="12" t="s">
        <v>374</v>
      </c>
    </row>
    <row r="16" spans="1:28">
      <c r="A16" s="94" t="s">
        <v>387</v>
      </c>
      <c r="B16" s="12" t="s">
        <v>372</v>
      </c>
      <c r="C16" s="12" t="s">
        <v>373</v>
      </c>
      <c r="D16" s="12" t="s">
        <v>374</v>
      </c>
      <c r="E16" s="12" t="s">
        <v>374</v>
      </c>
      <c r="F16" s="12" t="s">
        <v>373</v>
      </c>
      <c r="G16" s="12" t="s">
        <v>374</v>
      </c>
      <c r="H16" s="12" t="s">
        <v>373</v>
      </c>
      <c r="I16" s="12" t="s">
        <v>374</v>
      </c>
      <c r="T16" s="17"/>
      <c r="U16" s="12" t="s">
        <v>374</v>
      </c>
    </row>
    <row r="17" spans="1:28">
      <c r="A17" s="94" t="s">
        <v>388</v>
      </c>
      <c r="B17" s="12" t="s">
        <v>372</v>
      </c>
      <c r="C17" s="12" t="s">
        <v>374</v>
      </c>
      <c r="D17" s="12" t="s">
        <v>372</v>
      </c>
      <c r="E17" s="12" t="s">
        <v>374</v>
      </c>
      <c r="F17" s="12" t="s">
        <v>373</v>
      </c>
      <c r="G17" s="12" t="s">
        <v>374</v>
      </c>
      <c r="H17" s="12" t="s">
        <v>372</v>
      </c>
      <c r="I17" s="12" t="s">
        <v>373</v>
      </c>
      <c r="T17" s="17"/>
      <c r="U17" s="12" t="s">
        <v>373</v>
      </c>
    </row>
    <row r="18" spans="1:28">
      <c r="A18" s="97" t="s">
        <v>2</v>
      </c>
      <c r="B18" s="8" t="s">
        <v>11</v>
      </c>
      <c r="C18" s="2" t="s">
        <v>15</v>
      </c>
      <c r="D18" s="2" t="s">
        <v>23</v>
      </c>
      <c r="E18" s="2" t="s">
        <v>28</v>
      </c>
      <c r="F18" s="2" t="s">
        <v>368</v>
      </c>
      <c r="G18" s="2" t="s">
        <v>29</v>
      </c>
      <c r="H18" s="2" t="s">
        <v>32</v>
      </c>
      <c r="I18" s="2" t="s">
        <v>34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2" t="s">
        <v>369</v>
      </c>
      <c r="U18" s="2" t="s">
        <v>370</v>
      </c>
      <c r="V18" s="93"/>
      <c r="W18" s="93"/>
      <c r="X18" s="93"/>
      <c r="Y18" s="93"/>
      <c r="Z18" s="93"/>
      <c r="AA18" s="93"/>
      <c r="AB18" s="93"/>
    </row>
    <row r="19" spans="1:28">
      <c r="B19" s="94" t="s">
        <v>371</v>
      </c>
      <c r="C19" s="94" t="s">
        <v>377</v>
      </c>
      <c r="D19" s="94" t="s">
        <v>384</v>
      </c>
      <c r="E19" s="94" t="s">
        <v>375</v>
      </c>
      <c r="F19" s="94" t="s">
        <v>381</v>
      </c>
      <c r="G19" s="94" t="s">
        <v>386</v>
      </c>
      <c r="H19" s="94" t="s">
        <v>1</v>
      </c>
      <c r="I19" s="94" t="s">
        <v>376</v>
      </c>
    </row>
    <row r="20" spans="1:28">
      <c r="B20" s="95" t="s">
        <v>389</v>
      </c>
      <c r="C20" s="94" t="s">
        <v>380</v>
      </c>
      <c r="D20" s="95" t="s">
        <v>378</v>
      </c>
      <c r="F20" s="95" t="s">
        <v>378</v>
      </c>
      <c r="G20" s="94" t="s">
        <v>387</v>
      </c>
      <c r="I20" s="95" t="s">
        <v>385</v>
      </c>
    </row>
    <row r="21" spans="1:28">
      <c r="B21" s="94" t="s">
        <v>388</v>
      </c>
    </row>
  </sheetData>
  <conditionalFormatting sqref="B2:I17 T2:U17">
    <cfRule type="containsText" dxfId="4" priority="1" operator="containsText" text="Хочу:)">
      <formula>NOT(ISERROR(SEARCH(("Хочу:)"),(B2))))</formula>
    </cfRule>
  </conditionalFormatting>
  <conditionalFormatting sqref="B2:I17 T2:U17">
    <cfRule type="containsText" dxfId="3" priority="2" operator="containsText" text="Могу:|">
      <formula>NOT(ISERROR(SEARCH(("Могу:|"),(B2))))</formula>
    </cfRule>
  </conditionalFormatting>
  <conditionalFormatting sqref="B2:I17 T2:U17">
    <cfRule type="containsText" dxfId="2" priority="3" operator="containsText" text="Не хочу:(">
      <formula>NOT(ISERROR(SEARCH(("Не хочу:("),(B2))))</formula>
    </cfRule>
  </conditionalFormatting>
  <dataValidations count="1">
    <dataValidation type="list" allowBlank="1" showErrorMessage="1" sqref="B2:I17 T2:U17">
      <formula1>"Хочу:),Могу:|,Не хочу:("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2.5703125" defaultRowHeight="15.75" customHeight="1"/>
  <cols>
    <col min="3" max="3" width="43.28515625" customWidth="1"/>
    <col min="4" max="4" width="21.28515625" customWidth="1"/>
  </cols>
  <sheetData>
    <row r="1" spans="1:6" ht="12.75">
      <c r="A1" s="98"/>
      <c r="B1" s="12" t="s">
        <v>390</v>
      </c>
      <c r="C1" s="13" t="s">
        <v>391</v>
      </c>
      <c r="D1" s="45"/>
    </row>
    <row r="2" spans="1:6" ht="38.25">
      <c r="A2" s="98"/>
      <c r="B2" s="15" t="s">
        <v>392</v>
      </c>
      <c r="C2" s="13" t="s">
        <v>393</v>
      </c>
      <c r="D2" s="45"/>
    </row>
    <row r="3" spans="1:6" ht="12.75">
      <c r="A3" s="99" t="s">
        <v>394</v>
      </c>
      <c r="B3" s="100" t="s">
        <v>395</v>
      </c>
      <c r="C3" s="100" t="s">
        <v>238</v>
      </c>
      <c r="D3" s="100" t="s">
        <v>396</v>
      </c>
    </row>
    <row r="4" spans="1:6" ht="25.5">
      <c r="A4" s="101" t="s">
        <v>397</v>
      </c>
      <c r="B4" s="102"/>
      <c r="C4" s="102"/>
      <c r="D4" s="102"/>
    </row>
    <row r="5" spans="1:6" ht="38.25">
      <c r="A5" s="103" t="s">
        <v>398</v>
      </c>
      <c r="B5" s="104">
        <v>210</v>
      </c>
      <c r="C5" s="105" t="s">
        <v>399</v>
      </c>
      <c r="D5" s="106" t="s">
        <v>89</v>
      </c>
      <c r="E5" s="107">
        <v>164.43</v>
      </c>
      <c r="F5" s="44"/>
    </row>
    <row r="6" spans="1:6" ht="38.25">
      <c r="A6" s="103" t="s">
        <v>400</v>
      </c>
      <c r="B6" s="104">
        <v>210</v>
      </c>
      <c r="C6" s="103" t="s">
        <v>401</v>
      </c>
      <c r="D6" s="106" t="s">
        <v>89</v>
      </c>
      <c r="E6" s="107">
        <v>71.98</v>
      </c>
      <c r="F6" s="44"/>
    </row>
    <row r="7" spans="1:6" ht="38.25">
      <c r="A7" s="103" t="s">
        <v>402</v>
      </c>
      <c r="B7" s="106">
        <f>415*2</f>
        <v>830</v>
      </c>
      <c r="C7" s="105" t="s">
        <v>403</v>
      </c>
      <c r="D7" s="106" t="s">
        <v>89</v>
      </c>
      <c r="E7" s="107">
        <v>70.2</v>
      </c>
      <c r="F7" s="44"/>
    </row>
    <row r="8" spans="1:6" ht="12.75" hidden="1">
      <c r="A8" s="14" t="s">
        <v>404</v>
      </c>
      <c r="B8" s="16"/>
      <c r="C8" s="14" t="s">
        <v>405</v>
      </c>
      <c r="D8" s="16"/>
      <c r="E8" s="44"/>
      <c r="F8" s="44"/>
    </row>
    <row r="9" spans="1:6" ht="12.75" hidden="1">
      <c r="A9" s="108"/>
      <c r="B9" s="16"/>
      <c r="C9" s="109"/>
      <c r="D9" s="16"/>
      <c r="E9" s="44"/>
      <c r="F9" s="44"/>
    </row>
    <row r="10" spans="1:6" ht="12.75" hidden="1">
      <c r="A10" s="101" t="s">
        <v>406</v>
      </c>
      <c r="B10" s="102"/>
      <c r="C10" s="110"/>
      <c r="D10" s="102"/>
      <c r="E10" s="44"/>
      <c r="F10" s="44"/>
    </row>
    <row r="11" spans="1:6" ht="25.5">
      <c r="A11" s="105" t="s">
        <v>87</v>
      </c>
      <c r="B11" s="104">
        <f>70*7</f>
        <v>490</v>
      </c>
      <c r="C11" s="105" t="s">
        <v>407</v>
      </c>
      <c r="D11" s="106" t="s">
        <v>408</v>
      </c>
      <c r="E11" s="107">
        <v>90.55</v>
      </c>
      <c r="F11" s="44"/>
    </row>
    <row r="12" spans="1:6" ht="12.75">
      <c r="A12" s="111" t="s">
        <v>409</v>
      </c>
      <c r="B12" s="106">
        <v>380</v>
      </c>
      <c r="C12" s="105" t="s">
        <v>410</v>
      </c>
      <c r="D12" s="106" t="s">
        <v>89</v>
      </c>
      <c r="E12" s="44"/>
      <c r="F12" s="112">
        <v>246.99</v>
      </c>
    </row>
    <row r="13" spans="1:6" ht="38.25">
      <c r="A13" s="103" t="s">
        <v>411</v>
      </c>
      <c r="B13" s="104">
        <f>160*2</f>
        <v>320</v>
      </c>
      <c r="C13" s="105" t="s">
        <v>412</v>
      </c>
      <c r="D13" s="106" t="s">
        <v>89</v>
      </c>
      <c r="E13" s="44"/>
      <c r="F13" s="113">
        <f>179.99+219.99</f>
        <v>399.98</v>
      </c>
    </row>
    <row r="14" spans="1:6" ht="12.75" hidden="1">
      <c r="A14" s="114" t="s">
        <v>402</v>
      </c>
      <c r="B14" s="115">
        <v>210</v>
      </c>
      <c r="C14" s="116" t="s">
        <v>413</v>
      </c>
      <c r="D14" s="16"/>
      <c r="E14" s="44"/>
      <c r="F14" s="44"/>
    </row>
    <row r="15" spans="1:6" ht="38.25">
      <c r="A15" s="111" t="s">
        <v>414</v>
      </c>
      <c r="B15" s="104">
        <v>350</v>
      </c>
      <c r="C15" s="105" t="s">
        <v>415</v>
      </c>
      <c r="D15" s="106" t="s">
        <v>89</v>
      </c>
      <c r="E15" s="107">
        <v>47.7</v>
      </c>
      <c r="F15" s="44"/>
    </row>
    <row r="16" spans="1:6" ht="12.75">
      <c r="A16" s="105" t="s">
        <v>416</v>
      </c>
      <c r="B16" s="104"/>
      <c r="C16" s="103"/>
      <c r="D16" s="106"/>
      <c r="E16" s="107">
        <v>509.95</v>
      </c>
      <c r="F16" s="44"/>
    </row>
    <row r="17" spans="1:7" ht="12.75">
      <c r="A17" s="105" t="s">
        <v>417</v>
      </c>
      <c r="B17" s="104"/>
      <c r="C17" s="103"/>
      <c r="D17" s="106"/>
      <c r="E17" s="107">
        <v>174.66</v>
      </c>
      <c r="F17" s="44"/>
      <c r="G17" s="44">
        <f>SUM(E5:E17)+F13+F12</f>
        <v>1776.44</v>
      </c>
    </row>
    <row r="18" spans="1:7" ht="12.75" hidden="1">
      <c r="A18" s="109" t="s">
        <v>418</v>
      </c>
      <c r="B18" s="16"/>
      <c r="C18" s="117" t="s">
        <v>419</v>
      </c>
      <c r="D18" s="55" t="s">
        <v>0</v>
      </c>
      <c r="E18" s="44"/>
      <c r="F18" s="44"/>
    </row>
    <row r="19" spans="1:7" ht="25.5" hidden="1">
      <c r="A19" s="109" t="s">
        <v>420</v>
      </c>
      <c r="B19" s="16"/>
      <c r="C19" s="117" t="s">
        <v>419</v>
      </c>
      <c r="D19" s="55" t="s">
        <v>0</v>
      </c>
      <c r="E19" s="44"/>
      <c r="F19" s="44"/>
    </row>
    <row r="20" spans="1:7" ht="12.75" hidden="1">
      <c r="A20" s="109" t="s">
        <v>421</v>
      </c>
      <c r="B20" s="16"/>
      <c r="C20" s="117" t="s">
        <v>419</v>
      </c>
      <c r="D20" s="55" t="s">
        <v>0</v>
      </c>
      <c r="E20" s="44"/>
      <c r="F20" s="44"/>
    </row>
    <row r="21" spans="1:7" ht="12.75" hidden="1">
      <c r="A21" s="109"/>
      <c r="B21" s="16"/>
      <c r="C21" s="109"/>
      <c r="D21" s="16"/>
      <c r="E21" s="44"/>
      <c r="F21" s="44"/>
    </row>
    <row r="22" spans="1:7" ht="12.75" hidden="1">
      <c r="A22" s="101" t="s">
        <v>422</v>
      </c>
      <c r="B22" s="102"/>
      <c r="C22" s="110"/>
      <c r="D22" s="102"/>
      <c r="E22" s="44"/>
      <c r="F22" s="44"/>
    </row>
    <row r="23" spans="1:7" ht="25.5">
      <c r="A23" s="118" t="s">
        <v>90</v>
      </c>
      <c r="B23" s="119">
        <f>70*7</f>
        <v>490</v>
      </c>
      <c r="C23" s="120" t="s">
        <v>423</v>
      </c>
      <c r="D23" s="121" t="s">
        <v>91</v>
      </c>
      <c r="E23" s="107">
        <v>37</v>
      </c>
      <c r="F23" s="44"/>
    </row>
    <row r="24" spans="1:7" ht="38.25">
      <c r="A24" s="118" t="s">
        <v>424</v>
      </c>
      <c r="B24" s="121">
        <v>200</v>
      </c>
      <c r="C24" s="120" t="s">
        <v>425</v>
      </c>
      <c r="D24" s="121" t="s">
        <v>91</v>
      </c>
      <c r="E24" s="44">
        <f>30.49+70.99</f>
        <v>101.47999999999999</v>
      </c>
      <c r="F24" s="44"/>
    </row>
    <row r="25" spans="1:7" ht="25.5">
      <c r="A25" s="118" t="s">
        <v>426</v>
      </c>
      <c r="B25" s="121">
        <v>380</v>
      </c>
      <c r="C25" s="120" t="s">
        <v>427</v>
      </c>
      <c r="D25" s="121" t="s">
        <v>91</v>
      </c>
      <c r="E25" s="107">
        <v>122.99</v>
      </c>
      <c r="F25" s="44"/>
    </row>
    <row r="26" spans="1:7" ht="25.5">
      <c r="A26" s="118" t="s">
        <v>428</v>
      </c>
      <c r="B26" s="119">
        <v>210</v>
      </c>
      <c r="C26" s="120" t="s">
        <v>429</v>
      </c>
      <c r="D26" s="121" t="s">
        <v>91</v>
      </c>
      <c r="E26" s="107">
        <v>77.989999999999995</v>
      </c>
      <c r="F26" s="44"/>
    </row>
    <row r="27" spans="1:7" ht="12.75">
      <c r="A27" s="120" t="s">
        <v>430</v>
      </c>
      <c r="B27" s="121">
        <v>200</v>
      </c>
      <c r="C27" s="118" t="s">
        <v>431</v>
      </c>
      <c r="D27" s="121" t="s">
        <v>91</v>
      </c>
      <c r="E27" s="107">
        <v>172.5</v>
      </c>
      <c r="F27" s="44"/>
    </row>
    <row r="28" spans="1:7" ht="12.75" hidden="1">
      <c r="A28" s="14" t="s">
        <v>432</v>
      </c>
      <c r="B28" s="16"/>
      <c r="C28" s="14" t="s">
        <v>433</v>
      </c>
      <c r="D28" s="16"/>
      <c r="E28" s="44"/>
      <c r="F28" s="44"/>
    </row>
    <row r="29" spans="1:7" ht="12.75" hidden="1">
      <c r="A29" s="116" t="s">
        <v>86</v>
      </c>
      <c r="B29" s="115">
        <v>140</v>
      </c>
      <c r="C29" s="116" t="s">
        <v>413</v>
      </c>
      <c r="D29" s="16"/>
      <c r="E29" s="44"/>
      <c r="F29" s="44"/>
    </row>
    <row r="30" spans="1:7" ht="12.75" hidden="1">
      <c r="A30" s="122" t="s">
        <v>421</v>
      </c>
      <c r="B30" s="115"/>
      <c r="C30" s="116" t="s">
        <v>413</v>
      </c>
      <c r="D30" s="55"/>
      <c r="E30" s="44"/>
      <c r="F30" s="44"/>
    </row>
    <row r="31" spans="1:7" ht="12.75" hidden="1">
      <c r="A31" s="122" t="s">
        <v>418</v>
      </c>
      <c r="B31" s="115"/>
      <c r="C31" s="116" t="s">
        <v>413</v>
      </c>
      <c r="D31" s="55"/>
      <c r="E31" s="44"/>
      <c r="F31" s="44"/>
    </row>
    <row r="32" spans="1:7" ht="25.5" hidden="1">
      <c r="A32" s="122" t="s">
        <v>420</v>
      </c>
      <c r="B32" s="115"/>
      <c r="C32" s="116" t="s">
        <v>413</v>
      </c>
      <c r="D32" s="16"/>
      <c r="E32" s="44"/>
      <c r="F32" s="44"/>
    </row>
    <row r="33" spans="1:9" ht="12.75" hidden="1">
      <c r="A33" s="101" t="s">
        <v>434</v>
      </c>
      <c r="B33" s="102"/>
      <c r="C33" s="110"/>
      <c r="D33" s="102"/>
      <c r="E33" s="44"/>
      <c r="F33" s="44"/>
    </row>
    <row r="34" spans="1:9" ht="12.75" hidden="1">
      <c r="A34" s="117" t="s">
        <v>411</v>
      </c>
      <c r="B34" s="55">
        <f>40*4</f>
        <v>160</v>
      </c>
      <c r="C34" s="116" t="s">
        <v>413</v>
      </c>
      <c r="D34" s="16"/>
      <c r="E34" s="44"/>
      <c r="F34" s="44"/>
    </row>
    <row r="35" spans="1:9" ht="38.25">
      <c r="A35" s="118" t="s">
        <v>435</v>
      </c>
      <c r="B35" s="121">
        <v>250</v>
      </c>
      <c r="C35" s="120" t="s">
        <v>436</v>
      </c>
      <c r="D35" s="121" t="s">
        <v>91</v>
      </c>
      <c r="E35" s="107">
        <v>149.99</v>
      </c>
      <c r="F35" s="44"/>
      <c r="G35" s="44">
        <f>SUM(E23:E35)</f>
        <v>661.95</v>
      </c>
      <c r="H35" s="44">
        <f>G35+G17</f>
        <v>2438.3900000000003</v>
      </c>
      <c r="I35" s="12" t="s">
        <v>437</v>
      </c>
    </row>
    <row r="36" spans="1:9" ht="12.75" hidden="1">
      <c r="A36" s="116" t="s">
        <v>438</v>
      </c>
      <c r="B36" s="16"/>
      <c r="C36" s="116" t="s">
        <v>413</v>
      </c>
      <c r="D36" s="16"/>
      <c r="E36" s="44"/>
      <c r="F36" s="44"/>
    </row>
    <row r="37" spans="1:9" ht="12.75">
      <c r="A37" s="93"/>
      <c r="E37" s="44">
        <f>SUM(E5:E35)</f>
        <v>1791.42</v>
      </c>
      <c r="F37" s="44">
        <f>SUM(F12:F13)</f>
        <v>646.97</v>
      </c>
      <c r="H37" s="44">
        <f>H35*7</f>
        <v>17068.730000000003</v>
      </c>
      <c r="I37" s="12" t="s">
        <v>439</v>
      </c>
    </row>
    <row r="38" spans="1:9" ht="12.75">
      <c r="A38" s="93"/>
      <c r="E38" s="44">
        <f>E37/7</f>
        <v>255.91714285714286</v>
      </c>
      <c r="F38" s="44">
        <f>F37/4</f>
        <v>161.74250000000001</v>
      </c>
      <c r="H38" s="44">
        <f>H37/7</f>
        <v>2438.3900000000003</v>
      </c>
    </row>
    <row r="39" spans="1:9" ht="12.75">
      <c r="A39" s="93"/>
      <c r="H39" s="12">
        <f>6500/7</f>
        <v>928.57142857142856</v>
      </c>
    </row>
    <row r="40" spans="1:9" ht="12.75">
      <c r="A40" s="93"/>
      <c r="E40" s="44">
        <f>$E$38+$F$38</f>
        <v>417.6596428571429</v>
      </c>
      <c r="F40" s="44">
        <f>G35-E40</f>
        <v>244.29035714285715</v>
      </c>
      <c r="H40" s="44">
        <f>H38+H39</f>
        <v>3366.9614285714288</v>
      </c>
    </row>
    <row r="41" spans="1:9" ht="12.75">
      <c r="A41" s="93"/>
      <c r="E41" s="44">
        <f>$E$38+$F$38+E38+F38</f>
        <v>835.3192857142858</v>
      </c>
      <c r="F41" s="44">
        <f>G17-E41</f>
        <v>941.12071428571426</v>
      </c>
    </row>
    <row r="42" spans="1:9" ht="12.75">
      <c r="A42" s="93"/>
      <c r="D42" s="12" t="s">
        <v>440</v>
      </c>
      <c r="E42" s="44">
        <f>$E$38+$F$38</f>
        <v>417.6596428571429</v>
      </c>
    </row>
    <row r="43" spans="1:9" ht="12.75">
      <c r="A43" s="93"/>
      <c r="D43" s="12" t="s">
        <v>441</v>
      </c>
      <c r="E43" s="44">
        <f>E38</f>
        <v>255.91714285714286</v>
      </c>
      <c r="G43" s="44">
        <f>E42+E43+E44</f>
        <v>929.49392857142857</v>
      </c>
    </row>
    <row r="44" spans="1:9" ht="12.75">
      <c r="A44" s="93"/>
      <c r="D44" s="12" t="s">
        <v>442</v>
      </c>
      <c r="E44" s="44">
        <f>E38</f>
        <v>255.91714285714286</v>
      </c>
    </row>
    <row r="45" spans="1:9" ht="12.75">
      <c r="A45" s="93"/>
      <c r="D45" s="12" t="s">
        <v>443</v>
      </c>
      <c r="E45" s="44">
        <f>E38</f>
        <v>255.91714285714286</v>
      </c>
    </row>
    <row r="46" spans="1:9" ht="12.75">
      <c r="A46" s="93"/>
    </row>
    <row r="47" spans="1:9" ht="12.75">
      <c r="A47" s="93"/>
      <c r="E47" s="44">
        <f>SUM(E40:E45)</f>
        <v>2438.3900000000003</v>
      </c>
    </row>
    <row r="48" spans="1:9" ht="12.75">
      <c r="A48" s="93"/>
    </row>
    <row r="49" spans="1:1" ht="12.75">
      <c r="A49" s="93"/>
    </row>
    <row r="50" spans="1:1" ht="12.75">
      <c r="A50" s="93"/>
    </row>
    <row r="51" spans="1:1" ht="12.75">
      <c r="A51" s="93"/>
    </row>
    <row r="52" spans="1:1" ht="12.75">
      <c r="A52" s="93"/>
    </row>
    <row r="53" spans="1:1" ht="12.75">
      <c r="A53" s="93"/>
    </row>
    <row r="54" spans="1:1" ht="12.75">
      <c r="A54" s="93"/>
    </row>
    <row r="55" spans="1:1" ht="12.75">
      <c r="A55" s="93"/>
    </row>
    <row r="56" spans="1:1" ht="12.75">
      <c r="A56" s="93"/>
    </row>
    <row r="57" spans="1:1" ht="12.75">
      <c r="A57" s="93"/>
    </row>
    <row r="58" spans="1:1" ht="12.75">
      <c r="A58" s="93"/>
    </row>
    <row r="59" spans="1:1" ht="12.75">
      <c r="A59" s="93"/>
    </row>
    <row r="60" spans="1:1" ht="12.75">
      <c r="A60" s="93"/>
    </row>
    <row r="61" spans="1:1" ht="12.75">
      <c r="A61" s="93"/>
    </row>
    <row r="62" spans="1:1" ht="12.75">
      <c r="A62" s="93"/>
    </row>
    <row r="63" spans="1:1" ht="12.75">
      <c r="A63" s="93"/>
    </row>
    <row r="64" spans="1:1" ht="12.75">
      <c r="A64" s="93"/>
    </row>
    <row r="65" spans="1:1" ht="12.75">
      <c r="A65" s="93"/>
    </row>
    <row r="66" spans="1:1" ht="12.75">
      <c r="A66" s="93"/>
    </row>
    <row r="67" spans="1:1" ht="12.75">
      <c r="A67" s="93"/>
    </row>
    <row r="68" spans="1:1" ht="12.75">
      <c r="A68" s="93"/>
    </row>
    <row r="69" spans="1:1" ht="12.75">
      <c r="A69" s="93"/>
    </row>
    <row r="70" spans="1:1" ht="12.75">
      <c r="A70" s="93"/>
    </row>
    <row r="71" spans="1:1" ht="12.75">
      <c r="A71" s="93"/>
    </row>
    <row r="72" spans="1:1" ht="12.75">
      <c r="A72" s="93"/>
    </row>
    <row r="73" spans="1:1" ht="12.75">
      <c r="A73" s="93"/>
    </row>
    <row r="74" spans="1:1" ht="12.75">
      <c r="A74" s="93"/>
    </row>
    <row r="75" spans="1:1" ht="12.75">
      <c r="A75" s="93"/>
    </row>
    <row r="76" spans="1:1" ht="12.75">
      <c r="A76" s="93"/>
    </row>
    <row r="77" spans="1:1" ht="12.75">
      <c r="A77" s="93"/>
    </row>
    <row r="78" spans="1:1" ht="12.75">
      <c r="A78" s="93"/>
    </row>
    <row r="79" spans="1:1" ht="12.75">
      <c r="A79" s="93"/>
    </row>
    <row r="80" spans="1:1" ht="12.75">
      <c r="A80" s="93"/>
    </row>
    <row r="81" spans="1:1" ht="12.75">
      <c r="A81" s="93"/>
    </row>
    <row r="82" spans="1:1" ht="12.75">
      <c r="A82" s="93"/>
    </row>
    <row r="83" spans="1:1" ht="12.75">
      <c r="A83" s="93"/>
    </row>
    <row r="84" spans="1:1" ht="12.75">
      <c r="A84" s="93"/>
    </row>
    <row r="85" spans="1:1" ht="12.75">
      <c r="A85" s="93"/>
    </row>
    <row r="86" spans="1:1" ht="12.75">
      <c r="A86" s="93"/>
    </row>
    <row r="87" spans="1:1" ht="12.75">
      <c r="A87" s="93"/>
    </row>
    <row r="88" spans="1:1" ht="12.75">
      <c r="A88" s="93"/>
    </row>
    <row r="89" spans="1:1" ht="12.75">
      <c r="A89" s="93"/>
    </row>
    <row r="90" spans="1:1" ht="12.75">
      <c r="A90" s="93"/>
    </row>
    <row r="91" spans="1:1" ht="12.75">
      <c r="A91" s="93"/>
    </row>
    <row r="92" spans="1:1" ht="12.75">
      <c r="A92" s="93"/>
    </row>
    <row r="93" spans="1:1" ht="12.75">
      <c r="A93" s="93"/>
    </row>
    <row r="94" spans="1:1" ht="12.75">
      <c r="A94" s="93"/>
    </row>
    <row r="95" spans="1:1" ht="12.75">
      <c r="A95" s="93"/>
    </row>
    <row r="96" spans="1:1" ht="12.75">
      <c r="A96" s="93"/>
    </row>
    <row r="97" spans="1:1" ht="12.75">
      <c r="A97" s="93"/>
    </row>
    <row r="98" spans="1:1" ht="12.75">
      <c r="A98" s="93"/>
    </row>
    <row r="99" spans="1:1" ht="12.75">
      <c r="A99" s="93"/>
    </row>
    <row r="100" spans="1:1" ht="12.75">
      <c r="A100" s="93"/>
    </row>
    <row r="101" spans="1:1" ht="12.75">
      <c r="A101" s="93"/>
    </row>
    <row r="102" spans="1:1" ht="12.75">
      <c r="A102" s="93"/>
    </row>
    <row r="103" spans="1:1" ht="12.75">
      <c r="A103" s="93"/>
    </row>
    <row r="104" spans="1:1" ht="12.75">
      <c r="A104" s="93"/>
    </row>
    <row r="105" spans="1:1" ht="12.75">
      <c r="A105" s="93"/>
    </row>
    <row r="106" spans="1:1" ht="12.75">
      <c r="A106" s="93"/>
    </row>
    <row r="107" spans="1:1" ht="12.75">
      <c r="A107" s="93"/>
    </row>
    <row r="108" spans="1:1" ht="12.75">
      <c r="A108" s="93"/>
    </row>
    <row r="109" spans="1:1" ht="12.75">
      <c r="A109" s="93"/>
    </row>
    <row r="110" spans="1:1" ht="12.75">
      <c r="A110" s="93"/>
    </row>
    <row r="111" spans="1:1" ht="12.75">
      <c r="A111" s="93"/>
    </row>
    <row r="112" spans="1:1" ht="12.75">
      <c r="A112" s="93"/>
    </row>
    <row r="113" spans="1:1" ht="12.75">
      <c r="A113" s="93"/>
    </row>
    <row r="114" spans="1:1" ht="12.75">
      <c r="A114" s="93"/>
    </row>
    <row r="115" spans="1:1" ht="12.75">
      <c r="A115" s="93"/>
    </row>
    <row r="116" spans="1:1" ht="12.75">
      <c r="A116" s="93"/>
    </row>
    <row r="117" spans="1:1" ht="12.75">
      <c r="A117" s="93"/>
    </row>
    <row r="118" spans="1:1" ht="12.75">
      <c r="A118" s="93"/>
    </row>
    <row r="119" spans="1:1" ht="12.75">
      <c r="A119" s="93"/>
    </row>
    <row r="120" spans="1:1" ht="12.75">
      <c r="A120" s="93"/>
    </row>
    <row r="121" spans="1:1" ht="12.75">
      <c r="A121" s="93"/>
    </row>
    <row r="122" spans="1:1" ht="12.75">
      <c r="A122" s="93"/>
    </row>
    <row r="123" spans="1:1" ht="12.75">
      <c r="A123" s="93"/>
    </row>
    <row r="124" spans="1:1" ht="12.75">
      <c r="A124" s="93"/>
    </row>
    <row r="125" spans="1:1" ht="12.75">
      <c r="A125" s="93"/>
    </row>
    <row r="126" spans="1:1" ht="12.75">
      <c r="A126" s="93"/>
    </row>
    <row r="127" spans="1:1" ht="12.75">
      <c r="A127" s="93"/>
    </row>
    <row r="128" spans="1:1" ht="12.75">
      <c r="A128" s="93"/>
    </row>
    <row r="129" spans="1:1" ht="12.75">
      <c r="A129" s="93"/>
    </row>
    <row r="130" spans="1:1" ht="12.75">
      <c r="A130" s="93"/>
    </row>
    <row r="131" spans="1:1" ht="12.75">
      <c r="A131" s="93"/>
    </row>
    <row r="132" spans="1:1" ht="12.75">
      <c r="A132" s="93"/>
    </row>
    <row r="133" spans="1:1" ht="12.75">
      <c r="A133" s="93"/>
    </row>
    <row r="134" spans="1:1" ht="12.75">
      <c r="A134" s="93"/>
    </row>
    <row r="135" spans="1:1" ht="12.75">
      <c r="A135" s="93"/>
    </row>
    <row r="136" spans="1:1" ht="12.75">
      <c r="A136" s="93"/>
    </row>
    <row r="137" spans="1:1" ht="12.75">
      <c r="A137" s="93"/>
    </row>
    <row r="138" spans="1:1" ht="12.75">
      <c r="A138" s="93"/>
    </row>
    <row r="139" spans="1:1" ht="12.75">
      <c r="A139" s="93"/>
    </row>
    <row r="140" spans="1:1" ht="12.75">
      <c r="A140" s="93"/>
    </row>
    <row r="141" spans="1:1" ht="12.75">
      <c r="A141" s="93"/>
    </row>
    <row r="142" spans="1:1" ht="12.75">
      <c r="A142" s="93"/>
    </row>
    <row r="143" spans="1:1" ht="12.75">
      <c r="A143" s="93"/>
    </row>
    <row r="144" spans="1:1" ht="12.75">
      <c r="A144" s="93"/>
    </row>
    <row r="145" spans="1:1" ht="12.75">
      <c r="A145" s="93"/>
    </row>
    <row r="146" spans="1:1" ht="12.75">
      <c r="A146" s="93"/>
    </row>
    <row r="147" spans="1:1" ht="12.75">
      <c r="A147" s="93"/>
    </row>
    <row r="148" spans="1:1" ht="12.75">
      <c r="A148" s="93"/>
    </row>
    <row r="149" spans="1:1" ht="12.75">
      <c r="A149" s="93"/>
    </row>
    <row r="150" spans="1:1" ht="12.75">
      <c r="A150" s="93"/>
    </row>
    <row r="151" spans="1:1" ht="12.75">
      <c r="A151" s="93"/>
    </row>
    <row r="152" spans="1:1" ht="12.75">
      <c r="A152" s="93"/>
    </row>
    <row r="153" spans="1:1" ht="12.75">
      <c r="A153" s="93"/>
    </row>
    <row r="154" spans="1:1" ht="12.75">
      <c r="A154" s="93"/>
    </row>
    <row r="155" spans="1:1" ht="12.75">
      <c r="A155" s="93"/>
    </row>
    <row r="156" spans="1:1" ht="12.75">
      <c r="A156" s="93"/>
    </row>
    <row r="157" spans="1:1" ht="12.75">
      <c r="A157" s="93"/>
    </row>
    <row r="158" spans="1:1" ht="12.75">
      <c r="A158" s="93"/>
    </row>
    <row r="159" spans="1:1" ht="12.75">
      <c r="A159" s="93"/>
    </row>
    <row r="160" spans="1:1" ht="12.75">
      <c r="A160" s="93"/>
    </row>
    <row r="161" spans="1:1" ht="12.75">
      <c r="A161" s="93"/>
    </row>
    <row r="162" spans="1:1" ht="12.75">
      <c r="A162" s="93"/>
    </row>
    <row r="163" spans="1:1" ht="12.75">
      <c r="A163" s="93"/>
    </row>
    <row r="164" spans="1:1" ht="12.75">
      <c r="A164" s="93"/>
    </row>
    <row r="165" spans="1:1" ht="12.75">
      <c r="A165" s="93"/>
    </row>
    <row r="166" spans="1:1" ht="12.75">
      <c r="A166" s="93"/>
    </row>
    <row r="167" spans="1:1" ht="12.75">
      <c r="A167" s="93"/>
    </row>
    <row r="168" spans="1:1" ht="12.75">
      <c r="A168" s="93"/>
    </row>
    <row r="169" spans="1:1" ht="12.75">
      <c r="A169" s="93"/>
    </row>
    <row r="170" spans="1:1" ht="12.75">
      <c r="A170" s="93"/>
    </row>
    <row r="171" spans="1:1" ht="12.75">
      <c r="A171" s="93"/>
    </row>
    <row r="172" spans="1:1" ht="12.75">
      <c r="A172" s="93"/>
    </row>
    <row r="173" spans="1:1" ht="12.75">
      <c r="A173" s="93"/>
    </row>
    <row r="174" spans="1:1" ht="12.75">
      <c r="A174" s="93"/>
    </row>
    <row r="175" spans="1:1" ht="12.75">
      <c r="A175" s="93"/>
    </row>
    <row r="176" spans="1:1" ht="12.75">
      <c r="A176" s="93"/>
    </row>
    <row r="177" spans="1:1" ht="12.75">
      <c r="A177" s="93"/>
    </row>
    <row r="178" spans="1:1" ht="12.75">
      <c r="A178" s="93"/>
    </row>
    <row r="179" spans="1:1" ht="12.75">
      <c r="A179" s="93"/>
    </row>
    <row r="180" spans="1:1" ht="12.75">
      <c r="A180" s="93"/>
    </row>
    <row r="181" spans="1:1" ht="12.75">
      <c r="A181" s="93"/>
    </row>
    <row r="182" spans="1:1" ht="12.75">
      <c r="A182" s="93"/>
    </row>
    <row r="183" spans="1:1" ht="12.75">
      <c r="A183" s="93"/>
    </row>
    <row r="184" spans="1:1" ht="12.75">
      <c r="A184" s="93"/>
    </row>
    <row r="185" spans="1:1" ht="12.75">
      <c r="A185" s="93"/>
    </row>
    <row r="186" spans="1:1" ht="12.75">
      <c r="A186" s="93"/>
    </row>
    <row r="187" spans="1:1" ht="12.75">
      <c r="A187" s="93"/>
    </row>
    <row r="188" spans="1:1" ht="12.75">
      <c r="A188" s="93"/>
    </row>
    <row r="189" spans="1:1" ht="12.75">
      <c r="A189" s="93"/>
    </row>
    <row r="190" spans="1:1" ht="12.75">
      <c r="A190" s="93"/>
    </row>
    <row r="191" spans="1:1" ht="12.75">
      <c r="A191" s="93"/>
    </row>
    <row r="192" spans="1:1" ht="12.75">
      <c r="A192" s="93"/>
    </row>
    <row r="193" spans="1:1" ht="12.75">
      <c r="A193" s="93"/>
    </row>
    <row r="194" spans="1:1" ht="12.75">
      <c r="A194" s="93"/>
    </row>
    <row r="195" spans="1:1" ht="12.75">
      <c r="A195" s="93"/>
    </row>
    <row r="196" spans="1:1" ht="12.75">
      <c r="A196" s="93"/>
    </row>
    <row r="197" spans="1:1" ht="12.75">
      <c r="A197" s="93"/>
    </row>
    <row r="198" spans="1:1" ht="12.75">
      <c r="A198" s="93"/>
    </row>
    <row r="199" spans="1:1" ht="12.75">
      <c r="A199" s="93"/>
    </row>
    <row r="200" spans="1:1" ht="12.75">
      <c r="A200" s="93"/>
    </row>
    <row r="201" spans="1:1" ht="12.75">
      <c r="A201" s="93"/>
    </row>
    <row r="202" spans="1:1" ht="12.75">
      <c r="A202" s="93"/>
    </row>
    <row r="203" spans="1:1" ht="12.75">
      <c r="A203" s="93"/>
    </row>
    <row r="204" spans="1:1" ht="12.75">
      <c r="A204" s="93"/>
    </row>
    <row r="205" spans="1:1" ht="12.75">
      <c r="A205" s="93"/>
    </row>
    <row r="206" spans="1:1" ht="12.75">
      <c r="A206" s="93"/>
    </row>
    <row r="207" spans="1:1" ht="12.75">
      <c r="A207" s="93"/>
    </row>
    <row r="208" spans="1:1" ht="12.75">
      <c r="A208" s="93"/>
    </row>
    <row r="209" spans="1:1" ht="12.75">
      <c r="A209" s="93"/>
    </row>
    <row r="210" spans="1:1" ht="12.75">
      <c r="A210" s="93"/>
    </row>
    <row r="211" spans="1:1" ht="12.75">
      <c r="A211" s="93"/>
    </row>
    <row r="212" spans="1:1" ht="12.75">
      <c r="A212" s="93"/>
    </row>
    <row r="213" spans="1:1" ht="12.75">
      <c r="A213" s="93"/>
    </row>
    <row r="214" spans="1:1" ht="12.75">
      <c r="A214" s="93"/>
    </row>
    <row r="215" spans="1:1" ht="12.75">
      <c r="A215" s="93"/>
    </row>
    <row r="216" spans="1:1" ht="12.75">
      <c r="A216" s="93"/>
    </row>
    <row r="217" spans="1:1" ht="12.75">
      <c r="A217" s="93"/>
    </row>
    <row r="218" spans="1:1" ht="12.75">
      <c r="A218" s="93"/>
    </row>
    <row r="219" spans="1:1" ht="12.75">
      <c r="A219" s="93"/>
    </row>
    <row r="220" spans="1:1" ht="12.75">
      <c r="A220" s="93"/>
    </row>
    <row r="221" spans="1:1" ht="12.75">
      <c r="A221" s="93"/>
    </row>
    <row r="222" spans="1:1" ht="12.75">
      <c r="A222" s="93"/>
    </row>
    <row r="223" spans="1:1" ht="12.75">
      <c r="A223" s="93"/>
    </row>
    <row r="224" spans="1:1" ht="12.75">
      <c r="A224" s="93"/>
    </row>
    <row r="225" spans="1:1" ht="12.75">
      <c r="A225" s="93"/>
    </row>
    <row r="226" spans="1:1" ht="12.75">
      <c r="A226" s="93"/>
    </row>
    <row r="227" spans="1:1" ht="12.75">
      <c r="A227" s="93"/>
    </row>
    <row r="228" spans="1:1" ht="12.75">
      <c r="A228" s="93"/>
    </row>
    <row r="229" spans="1:1" ht="12.75">
      <c r="A229" s="93"/>
    </row>
    <row r="230" spans="1:1" ht="12.75">
      <c r="A230" s="93"/>
    </row>
    <row r="231" spans="1:1" ht="12.75">
      <c r="A231" s="93"/>
    </row>
    <row r="232" spans="1:1" ht="12.75">
      <c r="A232" s="93"/>
    </row>
    <row r="233" spans="1:1" ht="12.75">
      <c r="A233" s="93"/>
    </row>
    <row r="234" spans="1:1" ht="12.75">
      <c r="A234" s="93"/>
    </row>
    <row r="235" spans="1:1" ht="12.75">
      <c r="A235" s="93"/>
    </row>
    <row r="236" spans="1:1" ht="12.75">
      <c r="A236" s="93"/>
    </row>
    <row r="237" spans="1:1" ht="12.75">
      <c r="A237" s="93"/>
    </row>
    <row r="238" spans="1:1" ht="12.75">
      <c r="A238" s="93"/>
    </row>
    <row r="239" spans="1:1" ht="12.75">
      <c r="A239" s="93"/>
    </row>
    <row r="240" spans="1:1" ht="12.75">
      <c r="A240" s="93"/>
    </row>
    <row r="241" spans="1:1" ht="12.75">
      <c r="A241" s="93"/>
    </row>
    <row r="242" spans="1:1" ht="12.75">
      <c r="A242" s="93"/>
    </row>
    <row r="243" spans="1:1" ht="12.75">
      <c r="A243" s="93"/>
    </row>
    <row r="244" spans="1:1" ht="12.75">
      <c r="A244" s="93"/>
    </row>
    <row r="245" spans="1:1" ht="12.75">
      <c r="A245" s="93"/>
    </row>
    <row r="246" spans="1:1" ht="12.75">
      <c r="A246" s="93"/>
    </row>
    <row r="247" spans="1:1" ht="12.75">
      <c r="A247" s="93"/>
    </row>
    <row r="248" spans="1:1" ht="12.75">
      <c r="A248" s="93"/>
    </row>
    <row r="249" spans="1:1" ht="12.75">
      <c r="A249" s="93"/>
    </row>
    <row r="250" spans="1:1" ht="12.75">
      <c r="A250" s="93"/>
    </row>
    <row r="251" spans="1:1" ht="12.75">
      <c r="A251" s="93"/>
    </row>
    <row r="252" spans="1:1" ht="12.75">
      <c r="A252" s="93"/>
    </row>
    <row r="253" spans="1:1" ht="12.75">
      <c r="A253" s="93"/>
    </row>
    <row r="254" spans="1:1" ht="12.75">
      <c r="A254" s="93"/>
    </row>
    <row r="255" spans="1:1" ht="12.75">
      <c r="A255" s="93"/>
    </row>
    <row r="256" spans="1:1" ht="12.75">
      <c r="A256" s="93"/>
    </row>
    <row r="257" spans="1:1" ht="12.75">
      <c r="A257" s="93"/>
    </row>
    <row r="258" spans="1:1" ht="12.75">
      <c r="A258" s="93"/>
    </row>
    <row r="259" spans="1:1" ht="12.75">
      <c r="A259" s="93"/>
    </row>
    <row r="260" spans="1:1" ht="12.75">
      <c r="A260" s="93"/>
    </row>
    <row r="261" spans="1:1" ht="12.75">
      <c r="A261" s="93"/>
    </row>
    <row r="262" spans="1:1" ht="12.75">
      <c r="A262" s="93"/>
    </row>
    <row r="263" spans="1:1" ht="12.75">
      <c r="A263" s="93"/>
    </row>
    <row r="264" spans="1:1" ht="12.75">
      <c r="A264" s="93"/>
    </row>
    <row r="265" spans="1:1" ht="12.75">
      <c r="A265" s="93"/>
    </row>
    <row r="266" spans="1:1" ht="12.75">
      <c r="A266" s="93"/>
    </row>
    <row r="267" spans="1:1" ht="12.75">
      <c r="A267" s="93"/>
    </row>
    <row r="268" spans="1:1" ht="12.75">
      <c r="A268" s="93"/>
    </row>
    <row r="269" spans="1:1" ht="12.75">
      <c r="A269" s="93"/>
    </row>
    <row r="270" spans="1:1" ht="12.75">
      <c r="A270" s="93"/>
    </row>
    <row r="271" spans="1:1" ht="12.75">
      <c r="A271" s="93"/>
    </row>
    <row r="272" spans="1:1" ht="12.75">
      <c r="A272" s="93"/>
    </row>
    <row r="273" spans="1:1" ht="12.75">
      <c r="A273" s="93"/>
    </row>
    <row r="274" spans="1:1" ht="12.75">
      <c r="A274" s="93"/>
    </row>
    <row r="275" spans="1:1" ht="12.75">
      <c r="A275" s="93"/>
    </row>
    <row r="276" spans="1:1" ht="12.75">
      <c r="A276" s="93"/>
    </row>
    <row r="277" spans="1:1" ht="12.75">
      <c r="A277" s="93"/>
    </row>
    <row r="278" spans="1:1" ht="12.75">
      <c r="A278" s="93"/>
    </row>
    <row r="279" spans="1:1" ht="12.75">
      <c r="A279" s="93"/>
    </row>
    <row r="280" spans="1:1" ht="12.75">
      <c r="A280" s="93"/>
    </row>
    <row r="281" spans="1:1" ht="12.75">
      <c r="A281" s="93"/>
    </row>
    <row r="282" spans="1:1" ht="12.75">
      <c r="A282" s="93"/>
    </row>
    <row r="283" spans="1:1" ht="12.75">
      <c r="A283" s="93"/>
    </row>
    <row r="284" spans="1:1" ht="12.75">
      <c r="A284" s="93"/>
    </row>
    <row r="285" spans="1:1" ht="12.75">
      <c r="A285" s="93"/>
    </row>
    <row r="286" spans="1:1" ht="12.75">
      <c r="A286" s="93"/>
    </row>
    <row r="287" spans="1:1" ht="12.75">
      <c r="A287" s="93"/>
    </row>
    <row r="288" spans="1:1" ht="12.75">
      <c r="A288" s="93"/>
    </row>
    <row r="289" spans="1:1" ht="12.75">
      <c r="A289" s="93"/>
    </row>
    <row r="290" spans="1:1" ht="12.75">
      <c r="A290" s="93"/>
    </row>
    <row r="291" spans="1:1" ht="12.75">
      <c r="A291" s="93"/>
    </row>
    <row r="292" spans="1:1" ht="12.75">
      <c r="A292" s="93"/>
    </row>
    <row r="293" spans="1:1" ht="12.75">
      <c r="A293" s="93"/>
    </row>
    <row r="294" spans="1:1" ht="12.75">
      <c r="A294" s="93"/>
    </row>
    <row r="295" spans="1:1" ht="12.75">
      <c r="A295" s="93"/>
    </row>
    <row r="296" spans="1:1" ht="12.75">
      <c r="A296" s="93"/>
    </row>
    <row r="297" spans="1:1" ht="12.75">
      <c r="A297" s="93"/>
    </row>
    <row r="298" spans="1:1" ht="12.75">
      <c r="A298" s="93"/>
    </row>
    <row r="299" spans="1:1" ht="12.75">
      <c r="A299" s="93"/>
    </row>
    <row r="300" spans="1:1" ht="12.75">
      <c r="A300" s="93"/>
    </row>
    <row r="301" spans="1:1" ht="12.75">
      <c r="A301" s="93"/>
    </row>
    <row r="302" spans="1:1" ht="12.75">
      <c r="A302" s="93"/>
    </row>
    <row r="303" spans="1:1" ht="12.75">
      <c r="A303" s="93"/>
    </row>
    <row r="304" spans="1:1" ht="12.75">
      <c r="A304" s="93"/>
    </row>
    <row r="305" spans="1:1" ht="12.75">
      <c r="A305" s="93"/>
    </row>
    <row r="306" spans="1:1" ht="12.75">
      <c r="A306" s="93"/>
    </row>
    <row r="307" spans="1:1" ht="12.75">
      <c r="A307" s="93"/>
    </row>
    <row r="308" spans="1:1" ht="12.75">
      <c r="A308" s="93"/>
    </row>
    <row r="309" spans="1:1" ht="12.75">
      <c r="A309" s="93"/>
    </row>
    <row r="310" spans="1:1" ht="12.75">
      <c r="A310" s="93"/>
    </row>
    <row r="311" spans="1:1" ht="12.75">
      <c r="A311" s="93"/>
    </row>
    <row r="312" spans="1:1" ht="12.75">
      <c r="A312" s="93"/>
    </row>
    <row r="313" spans="1:1" ht="12.75">
      <c r="A313" s="93"/>
    </row>
    <row r="314" spans="1:1" ht="12.75">
      <c r="A314" s="93"/>
    </row>
    <row r="315" spans="1:1" ht="12.75">
      <c r="A315" s="93"/>
    </row>
    <row r="316" spans="1:1" ht="12.75">
      <c r="A316" s="93"/>
    </row>
    <row r="317" spans="1:1" ht="12.75">
      <c r="A317" s="93"/>
    </row>
    <row r="318" spans="1:1" ht="12.75">
      <c r="A318" s="93"/>
    </row>
    <row r="319" spans="1:1" ht="12.75">
      <c r="A319" s="93"/>
    </row>
    <row r="320" spans="1:1" ht="12.75">
      <c r="A320" s="93"/>
    </row>
    <row r="321" spans="1:1" ht="12.75">
      <c r="A321" s="93"/>
    </row>
    <row r="322" spans="1:1" ht="12.75">
      <c r="A322" s="93"/>
    </row>
    <row r="323" spans="1:1" ht="12.75">
      <c r="A323" s="93"/>
    </row>
    <row r="324" spans="1:1" ht="12.75">
      <c r="A324" s="93"/>
    </row>
    <row r="325" spans="1:1" ht="12.75">
      <c r="A325" s="93"/>
    </row>
    <row r="326" spans="1:1" ht="12.75">
      <c r="A326" s="93"/>
    </row>
    <row r="327" spans="1:1" ht="12.75">
      <c r="A327" s="93"/>
    </row>
    <row r="328" spans="1:1" ht="12.75">
      <c r="A328" s="93"/>
    </row>
    <row r="329" spans="1:1" ht="12.75">
      <c r="A329" s="93"/>
    </row>
    <row r="330" spans="1:1" ht="12.75">
      <c r="A330" s="93"/>
    </row>
    <row r="331" spans="1:1" ht="12.75">
      <c r="A331" s="93"/>
    </row>
    <row r="332" spans="1:1" ht="12.75">
      <c r="A332" s="93"/>
    </row>
    <row r="333" spans="1:1" ht="12.75">
      <c r="A333" s="93"/>
    </row>
    <row r="334" spans="1:1" ht="12.75">
      <c r="A334" s="93"/>
    </row>
    <row r="335" spans="1:1" ht="12.75">
      <c r="A335" s="93"/>
    </row>
    <row r="336" spans="1:1" ht="12.75">
      <c r="A336" s="93"/>
    </row>
    <row r="337" spans="1:1" ht="12.75">
      <c r="A337" s="93"/>
    </row>
    <row r="338" spans="1:1" ht="12.75">
      <c r="A338" s="93"/>
    </row>
    <row r="339" spans="1:1" ht="12.75">
      <c r="A339" s="93"/>
    </row>
    <row r="340" spans="1:1" ht="12.75">
      <c r="A340" s="93"/>
    </row>
    <row r="341" spans="1:1" ht="12.75">
      <c r="A341" s="93"/>
    </row>
    <row r="342" spans="1:1" ht="12.75">
      <c r="A342" s="93"/>
    </row>
    <row r="343" spans="1:1" ht="12.75">
      <c r="A343" s="93"/>
    </row>
    <row r="344" spans="1:1" ht="12.75">
      <c r="A344" s="93"/>
    </row>
    <row r="345" spans="1:1" ht="12.75">
      <c r="A345" s="93"/>
    </row>
    <row r="346" spans="1:1" ht="12.75">
      <c r="A346" s="93"/>
    </row>
    <row r="347" spans="1:1" ht="12.75">
      <c r="A347" s="93"/>
    </row>
    <row r="348" spans="1:1" ht="12.75">
      <c r="A348" s="93"/>
    </row>
    <row r="349" spans="1:1" ht="12.75">
      <c r="A349" s="93"/>
    </row>
    <row r="350" spans="1:1" ht="12.75">
      <c r="A350" s="93"/>
    </row>
    <row r="351" spans="1:1" ht="12.75">
      <c r="A351" s="93"/>
    </row>
    <row r="352" spans="1:1" ht="12.75">
      <c r="A352" s="93"/>
    </row>
    <row r="353" spans="1:1" ht="12.75">
      <c r="A353" s="93"/>
    </row>
    <row r="354" spans="1:1" ht="12.75">
      <c r="A354" s="93"/>
    </row>
    <row r="355" spans="1:1" ht="12.75">
      <c r="A355" s="93"/>
    </row>
    <row r="356" spans="1:1" ht="12.75">
      <c r="A356" s="93"/>
    </row>
    <row r="357" spans="1:1" ht="12.75">
      <c r="A357" s="93"/>
    </row>
    <row r="358" spans="1:1" ht="12.75">
      <c r="A358" s="93"/>
    </row>
    <row r="359" spans="1:1" ht="12.75">
      <c r="A359" s="93"/>
    </row>
    <row r="360" spans="1:1" ht="12.75">
      <c r="A360" s="93"/>
    </row>
    <row r="361" spans="1:1" ht="12.75">
      <c r="A361" s="93"/>
    </row>
    <row r="362" spans="1:1" ht="12.75">
      <c r="A362" s="93"/>
    </row>
    <row r="363" spans="1:1" ht="12.75">
      <c r="A363" s="93"/>
    </row>
    <row r="364" spans="1:1" ht="12.75">
      <c r="A364" s="93"/>
    </row>
    <row r="365" spans="1:1" ht="12.75">
      <c r="A365" s="93"/>
    </row>
    <row r="366" spans="1:1" ht="12.75">
      <c r="A366" s="93"/>
    </row>
    <row r="367" spans="1:1" ht="12.75">
      <c r="A367" s="93"/>
    </row>
    <row r="368" spans="1:1" ht="12.75">
      <c r="A368" s="93"/>
    </row>
    <row r="369" spans="1:1" ht="12.75">
      <c r="A369" s="93"/>
    </row>
    <row r="370" spans="1:1" ht="12.75">
      <c r="A370" s="93"/>
    </row>
    <row r="371" spans="1:1" ht="12.75">
      <c r="A371" s="93"/>
    </row>
    <row r="372" spans="1:1" ht="12.75">
      <c r="A372" s="93"/>
    </row>
    <row r="373" spans="1:1" ht="12.75">
      <c r="A373" s="93"/>
    </row>
    <row r="374" spans="1:1" ht="12.75">
      <c r="A374" s="93"/>
    </row>
    <row r="375" spans="1:1" ht="12.75">
      <c r="A375" s="93"/>
    </row>
    <row r="376" spans="1:1" ht="12.75">
      <c r="A376" s="93"/>
    </row>
    <row r="377" spans="1:1" ht="12.75">
      <c r="A377" s="93"/>
    </row>
    <row r="378" spans="1:1" ht="12.75">
      <c r="A378" s="93"/>
    </row>
    <row r="379" spans="1:1" ht="12.75">
      <c r="A379" s="93"/>
    </row>
    <row r="380" spans="1:1" ht="12.75">
      <c r="A380" s="93"/>
    </row>
    <row r="381" spans="1:1" ht="12.75">
      <c r="A381" s="93"/>
    </row>
    <row r="382" spans="1:1" ht="12.75">
      <c r="A382" s="93"/>
    </row>
    <row r="383" spans="1:1" ht="12.75">
      <c r="A383" s="93"/>
    </row>
    <row r="384" spans="1:1" ht="12.75">
      <c r="A384" s="93"/>
    </row>
    <row r="385" spans="1:1" ht="12.75">
      <c r="A385" s="93"/>
    </row>
    <row r="386" spans="1:1" ht="12.75">
      <c r="A386" s="93"/>
    </row>
    <row r="387" spans="1:1" ht="12.75">
      <c r="A387" s="93"/>
    </row>
    <row r="388" spans="1:1" ht="12.75">
      <c r="A388" s="93"/>
    </row>
    <row r="389" spans="1:1" ht="12.75">
      <c r="A389" s="93"/>
    </row>
    <row r="390" spans="1:1" ht="12.75">
      <c r="A390" s="93"/>
    </row>
    <row r="391" spans="1:1" ht="12.75">
      <c r="A391" s="93"/>
    </row>
    <row r="392" spans="1:1" ht="12.75">
      <c r="A392" s="93"/>
    </row>
    <row r="393" spans="1:1" ht="12.75">
      <c r="A393" s="93"/>
    </row>
    <row r="394" spans="1:1" ht="12.75">
      <c r="A394" s="93"/>
    </row>
    <row r="395" spans="1:1" ht="12.75">
      <c r="A395" s="93"/>
    </row>
    <row r="396" spans="1:1" ht="12.75">
      <c r="A396" s="93"/>
    </row>
    <row r="397" spans="1:1" ht="12.75">
      <c r="A397" s="93"/>
    </row>
    <row r="398" spans="1:1" ht="12.75">
      <c r="A398" s="93"/>
    </row>
    <row r="399" spans="1:1" ht="12.75">
      <c r="A399" s="93"/>
    </row>
    <row r="400" spans="1:1" ht="12.75">
      <c r="A400" s="93"/>
    </row>
    <row r="401" spans="1:1" ht="12.75">
      <c r="A401" s="93"/>
    </row>
    <row r="402" spans="1:1" ht="12.75">
      <c r="A402" s="93"/>
    </row>
    <row r="403" spans="1:1" ht="12.75">
      <c r="A403" s="93"/>
    </row>
    <row r="404" spans="1:1" ht="12.75">
      <c r="A404" s="93"/>
    </row>
    <row r="405" spans="1:1" ht="12.75">
      <c r="A405" s="93"/>
    </row>
    <row r="406" spans="1:1" ht="12.75">
      <c r="A406" s="93"/>
    </row>
    <row r="407" spans="1:1" ht="12.75">
      <c r="A407" s="93"/>
    </row>
    <row r="408" spans="1:1" ht="12.75">
      <c r="A408" s="93"/>
    </row>
    <row r="409" spans="1:1" ht="12.75">
      <c r="A409" s="93"/>
    </row>
    <row r="410" spans="1:1" ht="12.75">
      <c r="A410" s="93"/>
    </row>
    <row r="411" spans="1:1" ht="12.75">
      <c r="A411" s="93"/>
    </row>
    <row r="412" spans="1:1" ht="12.75">
      <c r="A412" s="93"/>
    </row>
    <row r="413" spans="1:1" ht="12.75">
      <c r="A413" s="93"/>
    </row>
    <row r="414" spans="1:1" ht="12.75">
      <c r="A414" s="93"/>
    </row>
    <row r="415" spans="1:1" ht="12.75">
      <c r="A415" s="93"/>
    </row>
    <row r="416" spans="1:1" ht="12.75">
      <c r="A416" s="93"/>
    </row>
    <row r="417" spans="1:1" ht="12.75">
      <c r="A417" s="93"/>
    </row>
    <row r="418" spans="1:1" ht="12.75">
      <c r="A418" s="93"/>
    </row>
    <row r="419" spans="1:1" ht="12.75">
      <c r="A419" s="93"/>
    </row>
    <row r="420" spans="1:1" ht="12.75">
      <c r="A420" s="93"/>
    </row>
    <row r="421" spans="1:1" ht="12.75">
      <c r="A421" s="93"/>
    </row>
    <row r="422" spans="1:1" ht="12.75">
      <c r="A422" s="93"/>
    </row>
    <row r="423" spans="1:1" ht="12.75">
      <c r="A423" s="93"/>
    </row>
    <row r="424" spans="1:1" ht="12.75">
      <c r="A424" s="93"/>
    </row>
    <row r="425" spans="1:1" ht="12.75">
      <c r="A425" s="93"/>
    </row>
    <row r="426" spans="1:1" ht="12.75">
      <c r="A426" s="93"/>
    </row>
    <row r="427" spans="1:1" ht="12.75">
      <c r="A427" s="93"/>
    </row>
    <row r="428" spans="1:1" ht="12.75">
      <c r="A428" s="93"/>
    </row>
    <row r="429" spans="1:1" ht="12.75">
      <c r="A429" s="93"/>
    </row>
    <row r="430" spans="1:1" ht="12.75">
      <c r="A430" s="93"/>
    </row>
    <row r="431" spans="1:1" ht="12.75">
      <c r="A431" s="93"/>
    </row>
    <row r="432" spans="1:1" ht="12.75">
      <c r="A432" s="93"/>
    </row>
    <row r="433" spans="1:1" ht="12.75">
      <c r="A433" s="93"/>
    </row>
    <row r="434" spans="1:1" ht="12.75">
      <c r="A434" s="93"/>
    </row>
    <row r="435" spans="1:1" ht="12.75">
      <c r="A435" s="93"/>
    </row>
    <row r="436" spans="1:1" ht="12.75">
      <c r="A436" s="93"/>
    </row>
    <row r="437" spans="1:1" ht="12.75">
      <c r="A437" s="93"/>
    </row>
    <row r="438" spans="1:1" ht="12.75">
      <c r="A438" s="93"/>
    </row>
    <row r="439" spans="1:1" ht="12.75">
      <c r="A439" s="93"/>
    </row>
    <row r="440" spans="1:1" ht="12.75">
      <c r="A440" s="93"/>
    </row>
    <row r="441" spans="1:1" ht="12.75">
      <c r="A441" s="93"/>
    </row>
    <row r="442" spans="1:1" ht="12.75">
      <c r="A442" s="93"/>
    </row>
    <row r="443" spans="1:1" ht="12.75">
      <c r="A443" s="93"/>
    </row>
    <row r="444" spans="1:1" ht="12.75">
      <c r="A444" s="93"/>
    </row>
    <row r="445" spans="1:1" ht="12.75">
      <c r="A445" s="93"/>
    </row>
    <row r="446" spans="1:1" ht="12.75">
      <c r="A446" s="93"/>
    </row>
    <row r="447" spans="1:1" ht="12.75">
      <c r="A447" s="93"/>
    </row>
    <row r="448" spans="1:1" ht="12.75">
      <c r="A448" s="93"/>
    </row>
    <row r="449" spans="1:1" ht="12.75">
      <c r="A449" s="93"/>
    </row>
    <row r="450" spans="1:1" ht="12.75">
      <c r="A450" s="93"/>
    </row>
    <row r="451" spans="1:1" ht="12.75">
      <c r="A451" s="93"/>
    </row>
    <row r="452" spans="1:1" ht="12.75">
      <c r="A452" s="93"/>
    </row>
    <row r="453" spans="1:1" ht="12.75">
      <c r="A453" s="93"/>
    </row>
    <row r="454" spans="1:1" ht="12.75">
      <c r="A454" s="93"/>
    </row>
    <row r="455" spans="1:1" ht="12.75">
      <c r="A455" s="93"/>
    </row>
    <row r="456" spans="1:1" ht="12.75">
      <c r="A456" s="93"/>
    </row>
    <row r="457" spans="1:1" ht="12.75">
      <c r="A457" s="93"/>
    </row>
    <row r="458" spans="1:1" ht="12.75">
      <c r="A458" s="93"/>
    </row>
    <row r="459" spans="1:1" ht="12.75">
      <c r="A459" s="93"/>
    </row>
    <row r="460" spans="1:1" ht="12.75">
      <c r="A460" s="93"/>
    </row>
    <row r="461" spans="1:1" ht="12.75">
      <c r="A461" s="93"/>
    </row>
    <row r="462" spans="1:1" ht="12.75">
      <c r="A462" s="93"/>
    </row>
    <row r="463" spans="1:1" ht="12.75">
      <c r="A463" s="93"/>
    </row>
    <row r="464" spans="1:1" ht="12.75">
      <c r="A464" s="93"/>
    </row>
    <row r="465" spans="1:1" ht="12.75">
      <c r="A465" s="93"/>
    </row>
    <row r="466" spans="1:1" ht="12.75">
      <c r="A466" s="93"/>
    </row>
    <row r="467" spans="1:1" ht="12.75">
      <c r="A467" s="93"/>
    </row>
    <row r="468" spans="1:1" ht="12.75">
      <c r="A468" s="93"/>
    </row>
    <row r="469" spans="1:1" ht="12.75">
      <c r="A469" s="93"/>
    </row>
    <row r="470" spans="1:1" ht="12.75">
      <c r="A470" s="93"/>
    </row>
    <row r="471" spans="1:1" ht="12.75">
      <c r="A471" s="93"/>
    </row>
    <row r="472" spans="1:1" ht="12.75">
      <c r="A472" s="93"/>
    </row>
    <row r="473" spans="1:1" ht="12.75">
      <c r="A473" s="93"/>
    </row>
    <row r="474" spans="1:1" ht="12.75">
      <c r="A474" s="93"/>
    </row>
    <row r="475" spans="1:1" ht="12.75">
      <c r="A475" s="93"/>
    </row>
    <row r="476" spans="1:1" ht="12.75">
      <c r="A476" s="93"/>
    </row>
    <row r="477" spans="1:1" ht="12.75">
      <c r="A477" s="93"/>
    </row>
    <row r="478" spans="1:1" ht="12.75">
      <c r="A478" s="93"/>
    </row>
    <row r="479" spans="1:1" ht="12.75">
      <c r="A479" s="93"/>
    </row>
    <row r="480" spans="1:1" ht="12.75">
      <c r="A480" s="93"/>
    </row>
    <row r="481" spans="1:1" ht="12.75">
      <c r="A481" s="93"/>
    </row>
    <row r="482" spans="1:1" ht="12.75">
      <c r="A482" s="93"/>
    </row>
    <row r="483" spans="1:1" ht="12.75">
      <c r="A483" s="93"/>
    </row>
    <row r="484" spans="1:1" ht="12.75">
      <c r="A484" s="93"/>
    </row>
    <row r="485" spans="1:1" ht="12.75">
      <c r="A485" s="93"/>
    </row>
    <row r="486" spans="1:1" ht="12.75">
      <c r="A486" s="93"/>
    </row>
    <row r="487" spans="1:1" ht="12.75">
      <c r="A487" s="93"/>
    </row>
    <row r="488" spans="1:1" ht="12.75">
      <c r="A488" s="93"/>
    </row>
    <row r="489" spans="1:1" ht="12.75">
      <c r="A489" s="93"/>
    </row>
    <row r="490" spans="1:1" ht="12.75">
      <c r="A490" s="93"/>
    </row>
    <row r="491" spans="1:1" ht="12.75">
      <c r="A491" s="93"/>
    </row>
    <row r="492" spans="1:1" ht="12.75">
      <c r="A492" s="93"/>
    </row>
    <row r="493" spans="1:1" ht="12.75">
      <c r="A493" s="93"/>
    </row>
    <row r="494" spans="1:1" ht="12.75">
      <c r="A494" s="93"/>
    </row>
    <row r="495" spans="1:1" ht="12.75">
      <c r="A495" s="93"/>
    </row>
    <row r="496" spans="1:1" ht="12.75">
      <c r="A496" s="93"/>
    </row>
    <row r="497" spans="1:1" ht="12.75">
      <c r="A497" s="93"/>
    </row>
    <row r="498" spans="1:1" ht="12.75">
      <c r="A498" s="93"/>
    </row>
    <row r="499" spans="1:1" ht="12.75">
      <c r="A499" s="93"/>
    </row>
    <row r="500" spans="1:1" ht="12.75">
      <c r="A500" s="93"/>
    </row>
    <row r="501" spans="1:1" ht="12.75">
      <c r="A501" s="93"/>
    </row>
    <row r="502" spans="1:1" ht="12.75">
      <c r="A502" s="93"/>
    </row>
    <row r="503" spans="1:1" ht="12.75">
      <c r="A503" s="93"/>
    </row>
    <row r="504" spans="1:1" ht="12.75">
      <c r="A504" s="93"/>
    </row>
    <row r="505" spans="1:1" ht="12.75">
      <c r="A505" s="93"/>
    </row>
    <row r="506" spans="1:1" ht="12.75">
      <c r="A506" s="93"/>
    </row>
    <row r="507" spans="1:1" ht="12.75">
      <c r="A507" s="93"/>
    </row>
    <row r="508" spans="1:1" ht="12.75">
      <c r="A508" s="93"/>
    </row>
    <row r="509" spans="1:1" ht="12.75">
      <c r="A509" s="93"/>
    </row>
    <row r="510" spans="1:1" ht="12.75">
      <c r="A510" s="93"/>
    </row>
    <row r="511" spans="1:1" ht="12.75">
      <c r="A511" s="93"/>
    </row>
    <row r="512" spans="1:1" ht="12.75">
      <c r="A512" s="93"/>
    </row>
    <row r="513" spans="1:1" ht="12.75">
      <c r="A513" s="93"/>
    </row>
    <row r="514" spans="1:1" ht="12.75">
      <c r="A514" s="93"/>
    </row>
    <row r="515" spans="1:1" ht="12.75">
      <c r="A515" s="93"/>
    </row>
    <row r="516" spans="1:1" ht="12.75">
      <c r="A516" s="93"/>
    </row>
    <row r="517" spans="1:1" ht="12.75">
      <c r="A517" s="93"/>
    </row>
    <row r="518" spans="1:1" ht="12.75">
      <c r="A518" s="93"/>
    </row>
    <row r="519" spans="1:1" ht="12.75">
      <c r="A519" s="93"/>
    </row>
    <row r="520" spans="1:1" ht="12.75">
      <c r="A520" s="93"/>
    </row>
    <row r="521" spans="1:1" ht="12.75">
      <c r="A521" s="93"/>
    </row>
    <row r="522" spans="1:1" ht="12.75">
      <c r="A522" s="93"/>
    </row>
    <row r="523" spans="1:1" ht="12.75">
      <c r="A523" s="93"/>
    </row>
    <row r="524" spans="1:1" ht="12.75">
      <c r="A524" s="93"/>
    </row>
    <row r="525" spans="1:1" ht="12.75">
      <c r="A525" s="93"/>
    </row>
    <row r="526" spans="1:1" ht="12.75">
      <c r="A526" s="93"/>
    </row>
    <row r="527" spans="1:1" ht="12.75">
      <c r="A527" s="93"/>
    </row>
    <row r="528" spans="1:1" ht="12.75">
      <c r="A528" s="93"/>
    </row>
    <row r="529" spans="1:1" ht="12.75">
      <c r="A529" s="93"/>
    </row>
    <row r="530" spans="1:1" ht="12.75">
      <c r="A530" s="93"/>
    </row>
    <row r="531" spans="1:1" ht="12.75">
      <c r="A531" s="93"/>
    </row>
    <row r="532" spans="1:1" ht="12.75">
      <c r="A532" s="93"/>
    </row>
    <row r="533" spans="1:1" ht="12.75">
      <c r="A533" s="93"/>
    </row>
    <row r="534" spans="1:1" ht="12.75">
      <c r="A534" s="93"/>
    </row>
    <row r="535" spans="1:1" ht="12.75">
      <c r="A535" s="93"/>
    </row>
    <row r="536" spans="1:1" ht="12.75">
      <c r="A536" s="93"/>
    </row>
    <row r="537" spans="1:1" ht="12.75">
      <c r="A537" s="93"/>
    </row>
    <row r="538" spans="1:1" ht="12.75">
      <c r="A538" s="93"/>
    </row>
    <row r="539" spans="1:1" ht="12.75">
      <c r="A539" s="93"/>
    </row>
    <row r="540" spans="1:1" ht="12.75">
      <c r="A540" s="93"/>
    </row>
    <row r="541" spans="1:1" ht="12.75">
      <c r="A541" s="93"/>
    </row>
    <row r="542" spans="1:1" ht="12.75">
      <c r="A542" s="93"/>
    </row>
    <row r="543" spans="1:1" ht="12.75">
      <c r="A543" s="93"/>
    </row>
    <row r="544" spans="1:1" ht="12.75">
      <c r="A544" s="93"/>
    </row>
    <row r="545" spans="1:1" ht="12.75">
      <c r="A545" s="93"/>
    </row>
    <row r="546" spans="1:1" ht="12.75">
      <c r="A546" s="93"/>
    </row>
    <row r="547" spans="1:1" ht="12.75">
      <c r="A547" s="93"/>
    </row>
    <row r="548" spans="1:1" ht="12.75">
      <c r="A548" s="93"/>
    </row>
    <row r="549" spans="1:1" ht="12.75">
      <c r="A549" s="93"/>
    </row>
    <row r="550" spans="1:1" ht="12.75">
      <c r="A550" s="93"/>
    </row>
    <row r="551" spans="1:1" ht="12.75">
      <c r="A551" s="93"/>
    </row>
    <row r="552" spans="1:1" ht="12.75">
      <c r="A552" s="93"/>
    </row>
    <row r="553" spans="1:1" ht="12.75">
      <c r="A553" s="93"/>
    </row>
    <row r="554" spans="1:1" ht="12.75">
      <c r="A554" s="93"/>
    </row>
    <row r="555" spans="1:1" ht="12.75">
      <c r="A555" s="93"/>
    </row>
    <row r="556" spans="1:1" ht="12.75">
      <c r="A556" s="93"/>
    </row>
    <row r="557" spans="1:1" ht="12.75">
      <c r="A557" s="93"/>
    </row>
    <row r="558" spans="1:1" ht="12.75">
      <c r="A558" s="93"/>
    </row>
    <row r="559" spans="1:1" ht="12.75">
      <c r="A559" s="93"/>
    </row>
    <row r="560" spans="1:1" ht="12.75">
      <c r="A560" s="93"/>
    </row>
    <row r="561" spans="1:1" ht="12.75">
      <c r="A561" s="93"/>
    </row>
    <row r="562" spans="1:1" ht="12.75">
      <c r="A562" s="93"/>
    </row>
    <row r="563" spans="1:1" ht="12.75">
      <c r="A563" s="93"/>
    </row>
    <row r="564" spans="1:1" ht="12.75">
      <c r="A564" s="93"/>
    </row>
    <row r="565" spans="1:1" ht="12.75">
      <c r="A565" s="93"/>
    </row>
    <row r="566" spans="1:1" ht="12.75">
      <c r="A566" s="93"/>
    </row>
    <row r="567" spans="1:1" ht="12.75">
      <c r="A567" s="93"/>
    </row>
    <row r="568" spans="1:1" ht="12.75">
      <c r="A568" s="93"/>
    </row>
    <row r="569" spans="1:1" ht="12.75">
      <c r="A569" s="93"/>
    </row>
    <row r="570" spans="1:1" ht="12.75">
      <c r="A570" s="93"/>
    </row>
    <row r="571" spans="1:1" ht="12.75">
      <c r="A571" s="93"/>
    </row>
    <row r="572" spans="1:1" ht="12.75">
      <c r="A572" s="93"/>
    </row>
    <row r="573" spans="1:1" ht="12.75">
      <c r="A573" s="93"/>
    </row>
    <row r="574" spans="1:1" ht="12.75">
      <c r="A574" s="93"/>
    </row>
    <row r="575" spans="1:1" ht="12.75">
      <c r="A575" s="93"/>
    </row>
    <row r="576" spans="1:1" ht="12.75">
      <c r="A576" s="93"/>
    </row>
    <row r="577" spans="1:1" ht="12.75">
      <c r="A577" s="93"/>
    </row>
    <row r="578" spans="1:1" ht="12.75">
      <c r="A578" s="93"/>
    </row>
    <row r="579" spans="1:1" ht="12.75">
      <c r="A579" s="93"/>
    </row>
    <row r="580" spans="1:1" ht="12.75">
      <c r="A580" s="93"/>
    </row>
    <row r="581" spans="1:1" ht="12.75">
      <c r="A581" s="93"/>
    </row>
    <row r="582" spans="1:1" ht="12.75">
      <c r="A582" s="93"/>
    </row>
    <row r="583" spans="1:1" ht="12.75">
      <c r="A583" s="93"/>
    </row>
    <row r="584" spans="1:1" ht="12.75">
      <c r="A584" s="93"/>
    </row>
    <row r="585" spans="1:1" ht="12.75">
      <c r="A585" s="93"/>
    </row>
    <row r="586" spans="1:1" ht="12.75">
      <c r="A586" s="93"/>
    </row>
    <row r="587" spans="1:1" ht="12.75">
      <c r="A587" s="93"/>
    </row>
    <row r="588" spans="1:1" ht="12.75">
      <c r="A588" s="93"/>
    </row>
    <row r="589" spans="1:1" ht="12.75">
      <c r="A589" s="93"/>
    </row>
    <row r="590" spans="1:1" ht="12.75">
      <c r="A590" s="93"/>
    </row>
    <row r="591" spans="1:1" ht="12.75">
      <c r="A591" s="93"/>
    </row>
    <row r="592" spans="1:1" ht="12.75">
      <c r="A592" s="93"/>
    </row>
    <row r="593" spans="1:1" ht="12.75">
      <c r="A593" s="93"/>
    </row>
    <row r="594" spans="1:1" ht="12.75">
      <c r="A594" s="93"/>
    </row>
    <row r="595" spans="1:1" ht="12.75">
      <c r="A595" s="93"/>
    </row>
    <row r="596" spans="1:1" ht="12.75">
      <c r="A596" s="93"/>
    </row>
    <row r="597" spans="1:1" ht="12.75">
      <c r="A597" s="93"/>
    </row>
    <row r="598" spans="1:1" ht="12.75">
      <c r="A598" s="93"/>
    </row>
    <row r="599" spans="1:1" ht="12.75">
      <c r="A599" s="93"/>
    </row>
    <row r="600" spans="1:1" ht="12.75">
      <c r="A600" s="93"/>
    </row>
    <row r="601" spans="1:1" ht="12.75">
      <c r="A601" s="93"/>
    </row>
    <row r="602" spans="1:1" ht="12.75">
      <c r="A602" s="93"/>
    </row>
    <row r="603" spans="1:1" ht="12.75">
      <c r="A603" s="93"/>
    </row>
    <row r="604" spans="1:1" ht="12.75">
      <c r="A604" s="93"/>
    </row>
    <row r="605" spans="1:1" ht="12.75">
      <c r="A605" s="93"/>
    </row>
    <row r="606" spans="1:1" ht="12.75">
      <c r="A606" s="93"/>
    </row>
    <row r="607" spans="1:1" ht="12.75">
      <c r="A607" s="93"/>
    </row>
    <row r="608" spans="1:1" ht="12.75">
      <c r="A608" s="93"/>
    </row>
    <row r="609" spans="1:1" ht="12.75">
      <c r="A609" s="93"/>
    </row>
    <row r="610" spans="1:1" ht="12.75">
      <c r="A610" s="93"/>
    </row>
    <row r="611" spans="1:1" ht="12.75">
      <c r="A611" s="93"/>
    </row>
    <row r="612" spans="1:1" ht="12.75">
      <c r="A612" s="93"/>
    </row>
    <row r="613" spans="1:1" ht="12.75">
      <c r="A613" s="93"/>
    </row>
    <row r="614" spans="1:1" ht="12.75">
      <c r="A614" s="93"/>
    </row>
    <row r="615" spans="1:1" ht="12.75">
      <c r="A615" s="93"/>
    </row>
    <row r="616" spans="1:1" ht="12.75">
      <c r="A616" s="93"/>
    </row>
    <row r="617" spans="1:1" ht="12.75">
      <c r="A617" s="93"/>
    </row>
    <row r="618" spans="1:1" ht="12.75">
      <c r="A618" s="93"/>
    </row>
    <row r="619" spans="1:1" ht="12.75">
      <c r="A619" s="93"/>
    </row>
    <row r="620" spans="1:1" ht="12.75">
      <c r="A620" s="93"/>
    </row>
    <row r="621" spans="1:1" ht="12.75">
      <c r="A621" s="93"/>
    </row>
    <row r="622" spans="1:1" ht="12.75">
      <c r="A622" s="93"/>
    </row>
    <row r="623" spans="1:1" ht="12.75">
      <c r="A623" s="93"/>
    </row>
    <row r="624" spans="1:1" ht="12.75">
      <c r="A624" s="93"/>
    </row>
    <row r="625" spans="1:1" ht="12.75">
      <c r="A625" s="93"/>
    </row>
    <row r="626" spans="1:1" ht="12.75">
      <c r="A626" s="93"/>
    </row>
    <row r="627" spans="1:1" ht="12.75">
      <c r="A627" s="93"/>
    </row>
    <row r="628" spans="1:1" ht="12.75">
      <c r="A628" s="93"/>
    </row>
    <row r="629" spans="1:1" ht="12.75">
      <c r="A629" s="93"/>
    </row>
    <row r="630" spans="1:1" ht="12.75">
      <c r="A630" s="93"/>
    </row>
    <row r="631" spans="1:1" ht="12.75">
      <c r="A631" s="93"/>
    </row>
    <row r="632" spans="1:1" ht="12.75">
      <c r="A632" s="93"/>
    </row>
    <row r="633" spans="1:1" ht="12.75">
      <c r="A633" s="93"/>
    </row>
    <row r="634" spans="1:1" ht="12.75">
      <c r="A634" s="93"/>
    </row>
    <row r="635" spans="1:1" ht="12.75">
      <c r="A635" s="93"/>
    </row>
    <row r="636" spans="1:1" ht="12.75">
      <c r="A636" s="93"/>
    </row>
    <row r="637" spans="1:1" ht="12.75">
      <c r="A637" s="93"/>
    </row>
    <row r="638" spans="1:1" ht="12.75">
      <c r="A638" s="93"/>
    </row>
    <row r="639" spans="1:1" ht="12.75">
      <c r="A639" s="93"/>
    </row>
    <row r="640" spans="1:1" ht="12.75">
      <c r="A640" s="93"/>
    </row>
    <row r="641" spans="1:1" ht="12.75">
      <c r="A641" s="93"/>
    </row>
    <row r="642" spans="1:1" ht="12.75">
      <c r="A642" s="93"/>
    </row>
    <row r="643" spans="1:1" ht="12.75">
      <c r="A643" s="93"/>
    </row>
    <row r="644" spans="1:1" ht="12.75">
      <c r="A644" s="93"/>
    </row>
    <row r="645" spans="1:1" ht="12.75">
      <c r="A645" s="93"/>
    </row>
    <row r="646" spans="1:1" ht="12.75">
      <c r="A646" s="93"/>
    </row>
    <row r="647" spans="1:1" ht="12.75">
      <c r="A647" s="93"/>
    </row>
    <row r="648" spans="1:1" ht="12.75">
      <c r="A648" s="93"/>
    </row>
    <row r="649" spans="1:1" ht="12.75">
      <c r="A649" s="93"/>
    </row>
    <row r="650" spans="1:1" ht="12.75">
      <c r="A650" s="93"/>
    </row>
    <row r="651" spans="1:1" ht="12.75">
      <c r="A651" s="93"/>
    </row>
    <row r="652" spans="1:1" ht="12.75">
      <c r="A652" s="93"/>
    </row>
    <row r="653" spans="1:1" ht="12.75">
      <c r="A653" s="93"/>
    </row>
    <row r="654" spans="1:1" ht="12.75">
      <c r="A654" s="93"/>
    </row>
    <row r="655" spans="1:1" ht="12.75">
      <c r="A655" s="93"/>
    </row>
    <row r="656" spans="1:1" ht="12.75">
      <c r="A656" s="93"/>
    </row>
    <row r="657" spans="1:1" ht="12.75">
      <c r="A657" s="93"/>
    </row>
    <row r="658" spans="1:1" ht="12.75">
      <c r="A658" s="93"/>
    </row>
    <row r="659" spans="1:1" ht="12.75">
      <c r="A659" s="93"/>
    </row>
    <row r="660" spans="1:1" ht="12.75">
      <c r="A660" s="93"/>
    </row>
    <row r="661" spans="1:1" ht="12.75">
      <c r="A661" s="93"/>
    </row>
    <row r="662" spans="1:1" ht="12.75">
      <c r="A662" s="93"/>
    </row>
    <row r="663" spans="1:1" ht="12.75">
      <c r="A663" s="93"/>
    </row>
    <row r="664" spans="1:1" ht="12.75">
      <c r="A664" s="93"/>
    </row>
    <row r="665" spans="1:1" ht="12.75">
      <c r="A665" s="93"/>
    </row>
    <row r="666" spans="1:1" ht="12.75">
      <c r="A666" s="93"/>
    </row>
    <row r="667" spans="1:1" ht="12.75">
      <c r="A667" s="93"/>
    </row>
    <row r="668" spans="1:1" ht="12.75">
      <c r="A668" s="93"/>
    </row>
    <row r="669" spans="1:1" ht="12.75">
      <c r="A669" s="93"/>
    </row>
    <row r="670" spans="1:1" ht="12.75">
      <c r="A670" s="93"/>
    </row>
    <row r="671" spans="1:1" ht="12.75">
      <c r="A671" s="93"/>
    </row>
    <row r="672" spans="1:1" ht="12.75">
      <c r="A672" s="93"/>
    </row>
    <row r="673" spans="1:1" ht="12.75">
      <c r="A673" s="93"/>
    </row>
    <row r="674" spans="1:1" ht="12.75">
      <c r="A674" s="93"/>
    </row>
    <row r="675" spans="1:1" ht="12.75">
      <c r="A675" s="93"/>
    </row>
    <row r="676" spans="1:1" ht="12.75">
      <c r="A676" s="93"/>
    </row>
    <row r="677" spans="1:1" ht="12.75">
      <c r="A677" s="93"/>
    </row>
    <row r="678" spans="1:1" ht="12.75">
      <c r="A678" s="93"/>
    </row>
    <row r="679" spans="1:1" ht="12.75">
      <c r="A679" s="93"/>
    </row>
    <row r="680" spans="1:1" ht="12.75">
      <c r="A680" s="93"/>
    </row>
    <row r="681" spans="1:1" ht="12.75">
      <c r="A681" s="93"/>
    </row>
    <row r="682" spans="1:1" ht="12.75">
      <c r="A682" s="93"/>
    </row>
    <row r="683" spans="1:1" ht="12.75">
      <c r="A683" s="93"/>
    </row>
    <row r="684" spans="1:1" ht="12.75">
      <c r="A684" s="93"/>
    </row>
    <row r="685" spans="1:1" ht="12.75">
      <c r="A685" s="93"/>
    </row>
    <row r="686" spans="1:1" ht="12.75">
      <c r="A686" s="93"/>
    </row>
    <row r="687" spans="1:1" ht="12.75">
      <c r="A687" s="93"/>
    </row>
    <row r="688" spans="1:1" ht="12.75">
      <c r="A688" s="93"/>
    </row>
    <row r="689" spans="1:1" ht="12.75">
      <c r="A689" s="93"/>
    </row>
    <row r="690" spans="1:1" ht="12.75">
      <c r="A690" s="93"/>
    </row>
    <row r="691" spans="1:1" ht="12.75">
      <c r="A691" s="93"/>
    </row>
    <row r="692" spans="1:1" ht="12.75">
      <c r="A692" s="93"/>
    </row>
    <row r="693" spans="1:1" ht="12.75">
      <c r="A693" s="93"/>
    </row>
    <row r="694" spans="1:1" ht="12.75">
      <c r="A694" s="93"/>
    </row>
    <row r="695" spans="1:1" ht="12.75">
      <c r="A695" s="93"/>
    </row>
    <row r="696" spans="1:1" ht="12.75">
      <c r="A696" s="93"/>
    </row>
    <row r="697" spans="1:1" ht="12.75">
      <c r="A697" s="93"/>
    </row>
    <row r="698" spans="1:1" ht="12.75">
      <c r="A698" s="93"/>
    </row>
    <row r="699" spans="1:1" ht="12.75">
      <c r="A699" s="93"/>
    </row>
    <row r="700" spans="1:1" ht="12.75">
      <c r="A700" s="93"/>
    </row>
    <row r="701" spans="1:1" ht="12.75">
      <c r="A701" s="93"/>
    </row>
    <row r="702" spans="1:1" ht="12.75">
      <c r="A702" s="93"/>
    </row>
    <row r="703" spans="1:1" ht="12.75">
      <c r="A703" s="93"/>
    </row>
    <row r="704" spans="1:1" ht="12.75">
      <c r="A704" s="93"/>
    </row>
    <row r="705" spans="1:1" ht="12.75">
      <c r="A705" s="93"/>
    </row>
    <row r="706" spans="1:1" ht="12.75">
      <c r="A706" s="93"/>
    </row>
    <row r="707" spans="1:1" ht="12.75">
      <c r="A707" s="93"/>
    </row>
    <row r="708" spans="1:1" ht="12.75">
      <c r="A708" s="93"/>
    </row>
    <row r="709" spans="1:1" ht="12.75">
      <c r="A709" s="93"/>
    </row>
    <row r="710" spans="1:1" ht="12.75">
      <c r="A710" s="93"/>
    </row>
    <row r="711" spans="1:1" ht="12.75">
      <c r="A711" s="93"/>
    </row>
    <row r="712" spans="1:1" ht="12.75">
      <c r="A712" s="93"/>
    </row>
    <row r="713" spans="1:1" ht="12.75">
      <c r="A713" s="93"/>
    </row>
    <row r="714" spans="1:1" ht="12.75">
      <c r="A714" s="93"/>
    </row>
    <row r="715" spans="1:1" ht="12.75">
      <c r="A715" s="93"/>
    </row>
    <row r="716" spans="1:1" ht="12.75">
      <c r="A716" s="93"/>
    </row>
    <row r="717" spans="1:1" ht="12.75">
      <c r="A717" s="93"/>
    </row>
    <row r="718" spans="1:1" ht="12.75">
      <c r="A718" s="93"/>
    </row>
    <row r="719" spans="1:1" ht="12.75">
      <c r="A719" s="93"/>
    </row>
    <row r="720" spans="1:1" ht="12.75">
      <c r="A720" s="93"/>
    </row>
    <row r="721" spans="1:1" ht="12.75">
      <c r="A721" s="93"/>
    </row>
    <row r="722" spans="1:1" ht="12.75">
      <c r="A722" s="93"/>
    </row>
    <row r="723" spans="1:1" ht="12.75">
      <c r="A723" s="93"/>
    </row>
    <row r="724" spans="1:1" ht="12.75">
      <c r="A724" s="93"/>
    </row>
    <row r="725" spans="1:1" ht="12.75">
      <c r="A725" s="93"/>
    </row>
    <row r="726" spans="1:1" ht="12.75">
      <c r="A726" s="93"/>
    </row>
    <row r="727" spans="1:1" ht="12.75">
      <c r="A727" s="93"/>
    </row>
    <row r="728" spans="1:1" ht="12.75">
      <c r="A728" s="93"/>
    </row>
    <row r="729" spans="1:1" ht="12.75">
      <c r="A729" s="93"/>
    </row>
    <row r="730" spans="1:1" ht="12.75">
      <c r="A730" s="93"/>
    </row>
    <row r="731" spans="1:1" ht="12.75">
      <c r="A731" s="93"/>
    </row>
    <row r="732" spans="1:1" ht="12.75">
      <c r="A732" s="93"/>
    </row>
    <row r="733" spans="1:1" ht="12.75">
      <c r="A733" s="93"/>
    </row>
    <row r="734" spans="1:1" ht="12.75">
      <c r="A734" s="93"/>
    </row>
    <row r="735" spans="1:1" ht="12.75">
      <c r="A735" s="93"/>
    </row>
    <row r="736" spans="1:1" ht="12.75">
      <c r="A736" s="93"/>
    </row>
    <row r="737" spans="1:1" ht="12.75">
      <c r="A737" s="93"/>
    </row>
    <row r="738" spans="1:1" ht="12.75">
      <c r="A738" s="93"/>
    </row>
    <row r="739" spans="1:1" ht="12.75">
      <c r="A739" s="93"/>
    </row>
    <row r="740" spans="1:1" ht="12.75">
      <c r="A740" s="93"/>
    </row>
    <row r="741" spans="1:1" ht="12.75">
      <c r="A741" s="93"/>
    </row>
    <row r="742" spans="1:1" ht="12.75">
      <c r="A742" s="93"/>
    </row>
    <row r="743" spans="1:1" ht="12.75">
      <c r="A743" s="93"/>
    </row>
    <row r="744" spans="1:1" ht="12.75">
      <c r="A744" s="93"/>
    </row>
    <row r="745" spans="1:1" ht="12.75">
      <c r="A745" s="93"/>
    </row>
    <row r="746" spans="1:1" ht="12.75">
      <c r="A746" s="93"/>
    </row>
    <row r="747" spans="1:1" ht="12.75">
      <c r="A747" s="93"/>
    </row>
    <row r="748" spans="1:1" ht="12.75">
      <c r="A748" s="93"/>
    </row>
    <row r="749" spans="1:1" ht="12.75">
      <c r="A749" s="93"/>
    </row>
    <row r="750" spans="1:1" ht="12.75">
      <c r="A750" s="93"/>
    </row>
    <row r="751" spans="1:1" ht="12.75">
      <c r="A751" s="93"/>
    </row>
    <row r="752" spans="1:1" ht="12.75">
      <c r="A752" s="93"/>
    </row>
    <row r="753" spans="1:1" ht="12.75">
      <c r="A753" s="93"/>
    </row>
    <row r="754" spans="1:1" ht="12.75">
      <c r="A754" s="93"/>
    </row>
    <row r="755" spans="1:1" ht="12.75">
      <c r="A755" s="93"/>
    </row>
    <row r="756" spans="1:1" ht="12.75">
      <c r="A756" s="93"/>
    </row>
    <row r="757" spans="1:1" ht="12.75">
      <c r="A757" s="93"/>
    </row>
    <row r="758" spans="1:1" ht="12.75">
      <c r="A758" s="93"/>
    </row>
    <row r="759" spans="1:1" ht="12.75">
      <c r="A759" s="93"/>
    </row>
    <row r="760" spans="1:1" ht="12.75">
      <c r="A760" s="93"/>
    </row>
    <row r="761" spans="1:1" ht="12.75">
      <c r="A761" s="93"/>
    </row>
    <row r="762" spans="1:1" ht="12.75">
      <c r="A762" s="93"/>
    </row>
    <row r="763" spans="1:1" ht="12.75">
      <c r="A763" s="93"/>
    </row>
    <row r="764" spans="1:1" ht="12.75">
      <c r="A764" s="93"/>
    </row>
    <row r="765" spans="1:1" ht="12.75">
      <c r="A765" s="93"/>
    </row>
    <row r="766" spans="1:1" ht="12.75">
      <c r="A766" s="93"/>
    </row>
    <row r="767" spans="1:1" ht="12.75">
      <c r="A767" s="93"/>
    </row>
    <row r="768" spans="1:1" ht="12.75">
      <c r="A768" s="93"/>
    </row>
    <row r="769" spans="1:1" ht="12.75">
      <c r="A769" s="93"/>
    </row>
    <row r="770" spans="1:1" ht="12.75">
      <c r="A770" s="93"/>
    </row>
    <row r="771" spans="1:1" ht="12.75">
      <c r="A771" s="93"/>
    </row>
    <row r="772" spans="1:1" ht="12.75">
      <c r="A772" s="93"/>
    </row>
    <row r="773" spans="1:1" ht="12.75">
      <c r="A773" s="93"/>
    </row>
    <row r="774" spans="1:1" ht="12.75">
      <c r="A774" s="93"/>
    </row>
    <row r="775" spans="1:1" ht="12.75">
      <c r="A775" s="93"/>
    </row>
    <row r="776" spans="1:1" ht="12.75">
      <c r="A776" s="93"/>
    </row>
    <row r="777" spans="1:1" ht="12.75">
      <c r="A777" s="93"/>
    </row>
    <row r="778" spans="1:1" ht="12.75">
      <c r="A778" s="93"/>
    </row>
    <row r="779" spans="1:1" ht="12.75">
      <c r="A779" s="93"/>
    </row>
    <row r="780" spans="1:1" ht="12.75">
      <c r="A780" s="93"/>
    </row>
    <row r="781" spans="1:1" ht="12.75">
      <c r="A781" s="93"/>
    </row>
    <row r="782" spans="1:1" ht="12.75">
      <c r="A782" s="93"/>
    </row>
    <row r="783" spans="1:1" ht="12.75">
      <c r="A783" s="93"/>
    </row>
    <row r="784" spans="1:1" ht="12.75">
      <c r="A784" s="93"/>
    </row>
    <row r="785" spans="1:1" ht="12.75">
      <c r="A785" s="93"/>
    </row>
    <row r="786" spans="1:1" ht="12.75">
      <c r="A786" s="93"/>
    </row>
    <row r="787" spans="1:1" ht="12.75">
      <c r="A787" s="93"/>
    </row>
    <row r="788" spans="1:1" ht="12.75">
      <c r="A788" s="93"/>
    </row>
    <row r="789" spans="1:1" ht="12.75">
      <c r="A789" s="93"/>
    </row>
    <row r="790" spans="1:1" ht="12.75">
      <c r="A790" s="93"/>
    </row>
    <row r="791" spans="1:1" ht="12.75">
      <c r="A791" s="93"/>
    </row>
    <row r="792" spans="1:1" ht="12.75">
      <c r="A792" s="93"/>
    </row>
    <row r="793" spans="1:1" ht="12.75">
      <c r="A793" s="93"/>
    </row>
    <row r="794" spans="1:1" ht="12.75">
      <c r="A794" s="93"/>
    </row>
    <row r="795" spans="1:1" ht="12.75">
      <c r="A795" s="93"/>
    </row>
    <row r="796" spans="1:1" ht="12.75">
      <c r="A796" s="93"/>
    </row>
    <row r="797" spans="1:1" ht="12.75">
      <c r="A797" s="93"/>
    </row>
    <row r="798" spans="1:1" ht="12.75">
      <c r="A798" s="93"/>
    </row>
    <row r="799" spans="1:1" ht="12.75">
      <c r="A799" s="93"/>
    </row>
    <row r="800" spans="1:1" ht="12.75">
      <c r="A800" s="93"/>
    </row>
    <row r="801" spans="1:1" ht="12.75">
      <c r="A801" s="93"/>
    </row>
    <row r="802" spans="1:1" ht="12.75">
      <c r="A802" s="93"/>
    </row>
    <row r="803" spans="1:1" ht="12.75">
      <c r="A803" s="93"/>
    </row>
    <row r="804" spans="1:1" ht="12.75">
      <c r="A804" s="93"/>
    </row>
    <row r="805" spans="1:1" ht="12.75">
      <c r="A805" s="93"/>
    </row>
    <row r="806" spans="1:1" ht="12.75">
      <c r="A806" s="93"/>
    </row>
    <row r="807" spans="1:1" ht="12.75">
      <c r="A807" s="93"/>
    </row>
    <row r="808" spans="1:1" ht="12.75">
      <c r="A808" s="93"/>
    </row>
    <row r="809" spans="1:1" ht="12.75">
      <c r="A809" s="93"/>
    </row>
    <row r="810" spans="1:1" ht="12.75">
      <c r="A810" s="93"/>
    </row>
    <row r="811" spans="1:1" ht="12.75">
      <c r="A811" s="93"/>
    </row>
    <row r="812" spans="1:1" ht="12.75">
      <c r="A812" s="93"/>
    </row>
    <row r="813" spans="1:1" ht="12.75">
      <c r="A813" s="93"/>
    </row>
    <row r="814" spans="1:1" ht="12.75">
      <c r="A814" s="93"/>
    </row>
    <row r="815" spans="1:1" ht="12.75">
      <c r="A815" s="93"/>
    </row>
    <row r="816" spans="1:1" ht="12.75">
      <c r="A816" s="93"/>
    </row>
    <row r="817" spans="1:1" ht="12.75">
      <c r="A817" s="93"/>
    </row>
    <row r="818" spans="1:1" ht="12.75">
      <c r="A818" s="93"/>
    </row>
    <row r="819" spans="1:1" ht="12.75">
      <c r="A819" s="93"/>
    </row>
    <row r="820" spans="1:1" ht="12.75">
      <c r="A820" s="93"/>
    </row>
    <row r="821" spans="1:1" ht="12.75">
      <c r="A821" s="93"/>
    </row>
    <row r="822" spans="1:1" ht="12.75">
      <c r="A822" s="93"/>
    </row>
    <row r="823" spans="1:1" ht="12.75">
      <c r="A823" s="93"/>
    </row>
    <row r="824" spans="1:1" ht="12.75">
      <c r="A824" s="93"/>
    </row>
    <row r="825" spans="1:1" ht="12.75">
      <c r="A825" s="93"/>
    </row>
    <row r="826" spans="1:1" ht="12.75">
      <c r="A826" s="93"/>
    </row>
    <row r="827" spans="1:1" ht="12.75">
      <c r="A827" s="93"/>
    </row>
    <row r="828" spans="1:1" ht="12.75">
      <c r="A828" s="93"/>
    </row>
    <row r="829" spans="1:1" ht="12.75">
      <c r="A829" s="93"/>
    </row>
    <row r="830" spans="1:1" ht="12.75">
      <c r="A830" s="93"/>
    </row>
    <row r="831" spans="1:1" ht="12.75">
      <c r="A831" s="93"/>
    </row>
    <row r="832" spans="1:1" ht="12.75">
      <c r="A832" s="93"/>
    </row>
    <row r="833" spans="1:1" ht="12.75">
      <c r="A833" s="93"/>
    </row>
    <row r="834" spans="1:1" ht="12.75">
      <c r="A834" s="93"/>
    </row>
    <row r="835" spans="1:1" ht="12.75">
      <c r="A835" s="93"/>
    </row>
    <row r="836" spans="1:1" ht="12.75">
      <c r="A836" s="93"/>
    </row>
    <row r="837" spans="1:1" ht="12.75">
      <c r="A837" s="93"/>
    </row>
    <row r="838" spans="1:1" ht="12.75">
      <c r="A838" s="93"/>
    </row>
    <row r="839" spans="1:1" ht="12.75">
      <c r="A839" s="93"/>
    </row>
    <row r="840" spans="1:1" ht="12.75">
      <c r="A840" s="93"/>
    </row>
    <row r="841" spans="1:1" ht="12.75">
      <c r="A841" s="93"/>
    </row>
    <row r="842" spans="1:1" ht="12.75">
      <c r="A842" s="93"/>
    </row>
    <row r="843" spans="1:1" ht="12.75">
      <c r="A843" s="93"/>
    </row>
    <row r="844" spans="1:1" ht="12.75">
      <c r="A844" s="93"/>
    </row>
    <row r="845" spans="1:1" ht="12.75">
      <c r="A845" s="93"/>
    </row>
    <row r="846" spans="1:1" ht="12.75">
      <c r="A846" s="93"/>
    </row>
    <row r="847" spans="1:1" ht="12.75">
      <c r="A847" s="93"/>
    </row>
    <row r="848" spans="1:1" ht="12.75">
      <c r="A848" s="93"/>
    </row>
    <row r="849" spans="1:1" ht="12.75">
      <c r="A849" s="93"/>
    </row>
    <row r="850" spans="1:1" ht="12.75">
      <c r="A850" s="93"/>
    </row>
    <row r="851" spans="1:1" ht="12.75">
      <c r="A851" s="93"/>
    </row>
    <row r="852" spans="1:1" ht="12.75">
      <c r="A852" s="93"/>
    </row>
    <row r="853" spans="1:1" ht="12.75">
      <c r="A853" s="93"/>
    </row>
    <row r="854" spans="1:1" ht="12.75">
      <c r="A854" s="93"/>
    </row>
    <row r="855" spans="1:1" ht="12.75">
      <c r="A855" s="93"/>
    </row>
    <row r="856" spans="1:1" ht="12.75">
      <c r="A856" s="93"/>
    </row>
    <row r="857" spans="1:1" ht="12.75">
      <c r="A857" s="93"/>
    </row>
    <row r="858" spans="1:1" ht="12.75">
      <c r="A858" s="93"/>
    </row>
    <row r="859" spans="1:1" ht="12.75">
      <c r="A859" s="93"/>
    </row>
    <row r="860" spans="1:1" ht="12.75">
      <c r="A860" s="93"/>
    </row>
    <row r="861" spans="1:1" ht="12.75">
      <c r="A861" s="93"/>
    </row>
    <row r="862" spans="1:1" ht="12.75">
      <c r="A862" s="93"/>
    </row>
    <row r="863" spans="1:1" ht="12.75">
      <c r="A863" s="93"/>
    </row>
    <row r="864" spans="1:1" ht="12.75">
      <c r="A864" s="93"/>
    </row>
    <row r="865" spans="1:1" ht="12.75">
      <c r="A865" s="93"/>
    </row>
    <row r="866" spans="1:1" ht="12.75">
      <c r="A866" s="93"/>
    </row>
    <row r="867" spans="1:1" ht="12.75">
      <c r="A867" s="93"/>
    </row>
    <row r="868" spans="1:1" ht="12.75">
      <c r="A868" s="93"/>
    </row>
    <row r="869" spans="1:1" ht="12.75">
      <c r="A869" s="93"/>
    </row>
    <row r="870" spans="1:1" ht="12.75">
      <c r="A870" s="93"/>
    </row>
    <row r="871" spans="1:1" ht="12.75">
      <c r="A871" s="93"/>
    </row>
    <row r="872" spans="1:1" ht="12.75">
      <c r="A872" s="93"/>
    </row>
    <row r="873" spans="1:1" ht="12.75">
      <c r="A873" s="93"/>
    </row>
    <row r="874" spans="1:1" ht="12.75">
      <c r="A874" s="93"/>
    </row>
    <row r="875" spans="1:1" ht="12.75">
      <c r="A875" s="93"/>
    </row>
    <row r="876" spans="1:1" ht="12.75">
      <c r="A876" s="93"/>
    </row>
    <row r="877" spans="1:1" ht="12.75">
      <c r="A877" s="93"/>
    </row>
    <row r="878" spans="1:1" ht="12.75">
      <c r="A878" s="93"/>
    </row>
    <row r="879" spans="1:1" ht="12.75">
      <c r="A879" s="93"/>
    </row>
    <row r="880" spans="1:1" ht="12.75">
      <c r="A880" s="93"/>
    </row>
    <row r="881" spans="1:1" ht="12.75">
      <c r="A881" s="93"/>
    </row>
    <row r="882" spans="1:1" ht="12.75">
      <c r="A882" s="93"/>
    </row>
    <row r="883" spans="1:1" ht="12.75">
      <c r="A883" s="93"/>
    </row>
    <row r="884" spans="1:1" ht="12.75">
      <c r="A884" s="93"/>
    </row>
    <row r="885" spans="1:1" ht="12.75">
      <c r="A885" s="93"/>
    </row>
    <row r="886" spans="1:1" ht="12.75">
      <c r="A886" s="93"/>
    </row>
    <row r="887" spans="1:1" ht="12.75">
      <c r="A887" s="93"/>
    </row>
    <row r="888" spans="1:1" ht="12.75">
      <c r="A888" s="93"/>
    </row>
    <row r="889" spans="1:1" ht="12.75">
      <c r="A889" s="93"/>
    </row>
    <row r="890" spans="1:1" ht="12.75">
      <c r="A890" s="93"/>
    </row>
    <row r="891" spans="1:1" ht="12.75">
      <c r="A891" s="93"/>
    </row>
    <row r="892" spans="1:1" ht="12.75">
      <c r="A892" s="93"/>
    </row>
    <row r="893" spans="1:1" ht="12.75">
      <c r="A893" s="93"/>
    </row>
    <row r="894" spans="1:1" ht="12.75">
      <c r="A894" s="93"/>
    </row>
    <row r="895" spans="1:1" ht="12.75">
      <c r="A895" s="93"/>
    </row>
    <row r="896" spans="1:1" ht="12.75">
      <c r="A896" s="93"/>
    </row>
    <row r="897" spans="1:1" ht="12.75">
      <c r="A897" s="93"/>
    </row>
    <row r="898" spans="1:1" ht="12.75">
      <c r="A898" s="93"/>
    </row>
    <row r="899" spans="1:1" ht="12.75">
      <c r="A899" s="93"/>
    </row>
    <row r="900" spans="1:1" ht="12.75">
      <c r="A900" s="93"/>
    </row>
    <row r="901" spans="1:1" ht="12.75">
      <c r="A901" s="93"/>
    </row>
    <row r="902" spans="1:1" ht="12.75">
      <c r="A902" s="93"/>
    </row>
    <row r="903" spans="1:1" ht="12.75">
      <c r="A903" s="93"/>
    </row>
    <row r="904" spans="1:1" ht="12.75">
      <c r="A904" s="93"/>
    </row>
    <row r="905" spans="1:1" ht="12.75">
      <c r="A905" s="93"/>
    </row>
    <row r="906" spans="1:1" ht="12.75">
      <c r="A906" s="93"/>
    </row>
    <row r="907" spans="1:1" ht="12.75">
      <c r="A907" s="93"/>
    </row>
    <row r="908" spans="1:1" ht="12.75">
      <c r="A908" s="93"/>
    </row>
    <row r="909" spans="1:1" ht="12.75">
      <c r="A909" s="93"/>
    </row>
    <row r="910" spans="1:1" ht="12.75">
      <c r="A910" s="93"/>
    </row>
    <row r="911" spans="1:1" ht="12.75">
      <c r="A911" s="93"/>
    </row>
    <row r="912" spans="1:1" ht="12.75">
      <c r="A912" s="93"/>
    </row>
    <row r="913" spans="1:1" ht="12.75">
      <c r="A913" s="93"/>
    </row>
    <row r="914" spans="1:1" ht="12.75">
      <c r="A914" s="93"/>
    </row>
    <row r="915" spans="1:1" ht="12.75">
      <c r="A915" s="93"/>
    </row>
    <row r="916" spans="1:1" ht="12.75">
      <c r="A916" s="93"/>
    </row>
    <row r="917" spans="1:1" ht="12.75">
      <c r="A917" s="93"/>
    </row>
    <row r="918" spans="1:1" ht="12.75">
      <c r="A918" s="93"/>
    </row>
    <row r="919" spans="1:1" ht="12.75">
      <c r="A919" s="93"/>
    </row>
    <row r="920" spans="1:1" ht="12.75">
      <c r="A920" s="93"/>
    </row>
    <row r="921" spans="1:1" ht="12.75">
      <c r="A921" s="93"/>
    </row>
    <row r="922" spans="1:1" ht="12.75">
      <c r="A922" s="93"/>
    </row>
    <row r="923" spans="1:1" ht="12.75">
      <c r="A923" s="93"/>
    </row>
    <row r="924" spans="1:1" ht="12.75">
      <c r="A924" s="93"/>
    </row>
    <row r="925" spans="1:1" ht="12.75">
      <c r="A925" s="93"/>
    </row>
    <row r="926" spans="1:1" ht="12.75">
      <c r="A926" s="93"/>
    </row>
    <row r="927" spans="1:1" ht="12.75">
      <c r="A927" s="93"/>
    </row>
    <row r="928" spans="1:1" ht="12.75">
      <c r="A928" s="93"/>
    </row>
    <row r="929" spans="1:1" ht="12.75">
      <c r="A929" s="93"/>
    </row>
    <row r="930" spans="1:1" ht="12.75">
      <c r="A930" s="93"/>
    </row>
    <row r="931" spans="1:1" ht="12.75">
      <c r="A931" s="93"/>
    </row>
    <row r="932" spans="1:1" ht="12.75">
      <c r="A932" s="93"/>
    </row>
    <row r="933" spans="1:1" ht="12.75">
      <c r="A933" s="93"/>
    </row>
    <row r="934" spans="1:1" ht="12.75">
      <c r="A934" s="93"/>
    </row>
    <row r="935" spans="1:1" ht="12.75">
      <c r="A935" s="93"/>
    </row>
    <row r="936" spans="1:1" ht="12.75">
      <c r="A936" s="93"/>
    </row>
    <row r="937" spans="1:1" ht="12.75">
      <c r="A937" s="93"/>
    </row>
    <row r="938" spans="1:1" ht="12.75">
      <c r="A938" s="93"/>
    </row>
    <row r="939" spans="1:1" ht="12.75">
      <c r="A939" s="93"/>
    </row>
    <row r="940" spans="1:1" ht="12.75">
      <c r="A940" s="93"/>
    </row>
    <row r="941" spans="1:1" ht="12.75">
      <c r="A941" s="93"/>
    </row>
    <row r="942" spans="1:1" ht="12.75">
      <c r="A942" s="93"/>
    </row>
    <row r="943" spans="1:1" ht="12.75">
      <c r="A943" s="93"/>
    </row>
    <row r="944" spans="1:1" ht="12.75">
      <c r="A944" s="93"/>
    </row>
    <row r="945" spans="1:1" ht="12.75">
      <c r="A945" s="93"/>
    </row>
    <row r="946" spans="1:1" ht="12.75">
      <c r="A946" s="93"/>
    </row>
    <row r="947" spans="1:1" ht="12.75">
      <c r="A947" s="93"/>
    </row>
    <row r="948" spans="1:1" ht="12.75">
      <c r="A948" s="93"/>
    </row>
    <row r="949" spans="1:1" ht="12.75">
      <c r="A949" s="93"/>
    </row>
    <row r="950" spans="1:1" ht="12.75">
      <c r="A950" s="93"/>
    </row>
    <row r="951" spans="1:1" ht="12.75">
      <c r="A951" s="93"/>
    </row>
    <row r="952" spans="1:1" ht="12.75">
      <c r="A952" s="93"/>
    </row>
    <row r="953" spans="1:1" ht="12.75">
      <c r="A953" s="93"/>
    </row>
    <row r="954" spans="1:1" ht="12.75">
      <c r="A954" s="93"/>
    </row>
    <row r="955" spans="1:1" ht="12.75">
      <c r="A955" s="93"/>
    </row>
    <row r="956" spans="1:1" ht="12.75">
      <c r="A956" s="93"/>
    </row>
    <row r="957" spans="1:1" ht="12.75">
      <c r="A957" s="93"/>
    </row>
    <row r="958" spans="1:1" ht="12.75">
      <c r="A958" s="93"/>
    </row>
    <row r="959" spans="1:1" ht="12.75">
      <c r="A959" s="93"/>
    </row>
    <row r="960" spans="1:1" ht="12.75">
      <c r="A960" s="93"/>
    </row>
    <row r="961" spans="1:1" ht="12.75">
      <c r="A961" s="93"/>
    </row>
    <row r="962" spans="1:1" ht="12.75">
      <c r="A962" s="93"/>
    </row>
    <row r="963" spans="1:1" ht="12.75">
      <c r="A963" s="93"/>
    </row>
    <row r="964" spans="1:1" ht="12.75">
      <c r="A964" s="93"/>
    </row>
    <row r="965" spans="1:1" ht="12.75">
      <c r="A965" s="93"/>
    </row>
    <row r="966" spans="1:1" ht="12.75">
      <c r="A966" s="93"/>
    </row>
    <row r="967" spans="1:1" ht="12.75">
      <c r="A967" s="93"/>
    </row>
    <row r="968" spans="1:1" ht="12.75">
      <c r="A968" s="93"/>
    </row>
    <row r="969" spans="1:1" ht="12.75">
      <c r="A969" s="93"/>
    </row>
    <row r="970" spans="1:1" ht="12.75">
      <c r="A970" s="93"/>
    </row>
    <row r="971" spans="1:1" ht="12.75">
      <c r="A971" s="93"/>
    </row>
    <row r="972" spans="1:1" ht="12.75">
      <c r="A972" s="93"/>
    </row>
    <row r="973" spans="1:1" ht="12.75">
      <c r="A973" s="93"/>
    </row>
    <row r="974" spans="1:1" ht="12.75">
      <c r="A974" s="93"/>
    </row>
    <row r="975" spans="1:1" ht="12.75">
      <c r="A975" s="93"/>
    </row>
    <row r="976" spans="1:1" ht="12.75">
      <c r="A976" s="93"/>
    </row>
    <row r="977" spans="1:1" ht="12.75">
      <c r="A977" s="93"/>
    </row>
    <row r="978" spans="1:1" ht="12.75">
      <c r="A978" s="93"/>
    </row>
    <row r="979" spans="1:1" ht="12.75">
      <c r="A979" s="93"/>
    </row>
    <row r="980" spans="1:1" ht="12.75">
      <c r="A980" s="93"/>
    </row>
    <row r="981" spans="1:1" ht="12.75">
      <c r="A981" s="93"/>
    </row>
    <row r="982" spans="1:1" ht="12.75">
      <c r="A982" s="93"/>
    </row>
    <row r="983" spans="1:1" ht="12.75">
      <c r="A983" s="93"/>
    </row>
    <row r="984" spans="1:1" ht="12.75">
      <c r="A984" s="93"/>
    </row>
    <row r="985" spans="1:1" ht="12.75">
      <c r="A985" s="93"/>
    </row>
    <row r="986" spans="1:1" ht="12.75">
      <c r="A986" s="93"/>
    </row>
    <row r="987" spans="1:1" ht="12.75">
      <c r="A987" s="93"/>
    </row>
    <row r="988" spans="1:1" ht="12.75">
      <c r="A988" s="93"/>
    </row>
    <row r="989" spans="1:1" ht="12.75">
      <c r="A989" s="93"/>
    </row>
    <row r="990" spans="1:1" ht="12.75">
      <c r="A990" s="93"/>
    </row>
    <row r="991" spans="1:1" ht="12.75">
      <c r="A991" s="93"/>
    </row>
    <row r="992" spans="1:1" ht="12.75">
      <c r="A992" s="93"/>
    </row>
    <row r="993" spans="1:1" ht="12.75">
      <c r="A993" s="93"/>
    </row>
    <row r="994" spans="1:1" ht="12.75">
      <c r="A994" s="93"/>
    </row>
    <row r="995" spans="1:1" ht="12.75">
      <c r="A995" s="93"/>
    </row>
    <row r="996" spans="1:1" ht="12.75">
      <c r="A996" s="93"/>
    </row>
    <row r="997" spans="1:1" ht="12.75">
      <c r="A997" s="93"/>
    </row>
    <row r="998" spans="1:1" ht="12.75">
      <c r="A998" s="93"/>
    </row>
    <row r="999" spans="1:1" ht="12.75">
      <c r="A999" s="93"/>
    </row>
    <row r="1000" spans="1:1" ht="12.75">
      <c r="A1000" s="93"/>
    </row>
    <row r="1001" spans="1:1" ht="12.75">
      <c r="A1001" s="93"/>
    </row>
    <row r="1002" spans="1:1" ht="12.75">
      <c r="A1002" s="93"/>
    </row>
    <row r="1003" spans="1:1" ht="12.75">
      <c r="A1003" s="93"/>
    </row>
    <row r="1004" spans="1:1" ht="12.75">
      <c r="A1004" s="93"/>
    </row>
    <row r="1005" spans="1:1" ht="12.75">
      <c r="A1005" s="93"/>
    </row>
  </sheetData>
  <hyperlinks>
    <hyperlink ref="C1" r:id="rId1" location="m=11/56.22694/37.50183&amp;l=S&amp;q=%D0%9C%D0%B0%D0%B3%D0%B0%D0%B7%D0%B8%D0%BD&amp;nktl=aFJblhfqBbSrJ5KSDzmkrg"/>
    <hyperlink ref="C2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1014"/>
  <sheetViews>
    <sheetView workbookViewId="0">
      <pane xSplit="3" topLeftCell="D1" activePane="topRight" state="frozen"/>
      <selection pane="topRight" activeCell="E2" sqref="E2"/>
    </sheetView>
  </sheetViews>
  <sheetFormatPr defaultColWidth="12.5703125" defaultRowHeight="15.75" customHeight="1"/>
  <cols>
    <col min="1" max="1" width="34.140625" customWidth="1"/>
    <col min="2" max="3" width="16.7109375" customWidth="1"/>
    <col min="4" max="4" width="17.140625" customWidth="1"/>
    <col min="5" max="5" width="17.42578125" customWidth="1"/>
    <col min="6" max="6" width="15.140625" customWidth="1"/>
    <col min="7" max="7" width="17.5703125" customWidth="1"/>
  </cols>
  <sheetData>
    <row r="1" spans="1:28">
      <c r="A1" s="123" t="s">
        <v>39</v>
      </c>
      <c r="B1" s="124" t="s">
        <v>444</v>
      </c>
      <c r="C1" s="123" t="s">
        <v>40</v>
      </c>
      <c r="D1" s="125" t="s">
        <v>41</v>
      </c>
      <c r="E1" s="125" t="s">
        <v>42</v>
      </c>
      <c r="F1" s="125" t="s">
        <v>43</v>
      </c>
      <c r="G1" s="125" t="s">
        <v>44</v>
      </c>
      <c r="H1" s="125" t="s">
        <v>45</v>
      </c>
      <c r="I1" s="125" t="s">
        <v>46</v>
      </c>
      <c r="J1" s="125" t="s">
        <v>47</v>
      </c>
      <c r="K1" s="125" t="s">
        <v>48</v>
      </c>
      <c r="L1" s="125" t="s">
        <v>49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8">
      <c r="A2" s="87" t="s">
        <v>359</v>
      </c>
      <c r="B2" s="39"/>
      <c r="C2" s="26"/>
      <c r="D2" s="27"/>
      <c r="E2" s="27"/>
      <c r="F2" s="27"/>
      <c r="G2" s="27"/>
      <c r="H2" s="26"/>
      <c r="I2" s="27"/>
      <c r="J2" s="27"/>
      <c r="K2" s="127"/>
      <c r="L2" s="128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8">
      <c r="A3" s="28" t="s">
        <v>50</v>
      </c>
      <c r="B3" s="39" t="s">
        <v>93</v>
      </c>
      <c r="C3" s="29">
        <v>1100</v>
      </c>
      <c r="D3" s="26" t="s">
        <v>44</v>
      </c>
      <c r="E3" s="26" t="s">
        <v>44</v>
      </c>
      <c r="F3" s="27"/>
      <c r="G3" s="27">
        <f>C3</f>
        <v>1100</v>
      </c>
      <c r="H3" s="26"/>
      <c r="I3" s="27"/>
      <c r="J3" s="27"/>
      <c r="K3" s="127"/>
      <c r="L3" s="128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1:28">
      <c r="A4" s="28" t="s">
        <v>51</v>
      </c>
      <c r="B4" s="39"/>
      <c r="C4" s="26"/>
      <c r="D4" s="26" t="s">
        <v>43</v>
      </c>
      <c r="E4" s="26"/>
      <c r="F4" s="27"/>
      <c r="G4" s="27"/>
      <c r="H4" s="26"/>
      <c r="I4" s="27"/>
      <c r="J4" s="27"/>
      <c r="K4" s="127"/>
      <c r="L4" s="128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</row>
    <row r="5" spans="1:28">
      <c r="A5" s="88" t="s">
        <v>247</v>
      </c>
      <c r="B5" s="39" t="s">
        <v>93</v>
      </c>
      <c r="C5" s="29">
        <v>100</v>
      </c>
      <c r="D5" s="26" t="s">
        <v>43</v>
      </c>
      <c r="E5" s="26" t="s">
        <v>43</v>
      </c>
      <c r="F5" s="27">
        <f t="shared" ref="F5:F8" si="0">C5</f>
        <v>100</v>
      </c>
      <c r="G5" s="27"/>
      <c r="H5" s="26"/>
      <c r="I5" s="27"/>
      <c r="J5" s="27"/>
      <c r="K5" s="127"/>
      <c r="L5" s="128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</row>
    <row r="6" spans="1:28">
      <c r="A6" s="88" t="s">
        <v>52</v>
      </c>
      <c r="B6" s="39" t="s">
        <v>93</v>
      </c>
      <c r="C6" s="29">
        <v>1450</v>
      </c>
      <c r="D6" s="26" t="s">
        <v>43</v>
      </c>
      <c r="E6" s="26" t="s">
        <v>46</v>
      </c>
      <c r="F6" s="27">
        <f t="shared" si="0"/>
        <v>1450</v>
      </c>
      <c r="G6" s="27"/>
      <c r="H6" s="26"/>
      <c r="I6" s="27"/>
      <c r="J6" s="27"/>
      <c r="K6" s="127"/>
      <c r="L6" s="128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</row>
    <row r="7" spans="1:28">
      <c r="A7" s="88" t="s">
        <v>53</v>
      </c>
      <c r="B7" s="39" t="s">
        <v>93</v>
      </c>
      <c r="C7" s="29">
        <v>700</v>
      </c>
      <c r="D7" s="26" t="s">
        <v>43</v>
      </c>
      <c r="E7" s="26" t="s">
        <v>46</v>
      </c>
      <c r="F7" s="27">
        <f t="shared" si="0"/>
        <v>700</v>
      </c>
      <c r="G7" s="27"/>
      <c r="H7" s="26"/>
      <c r="I7" s="27"/>
      <c r="J7" s="27"/>
      <c r="K7" s="127"/>
      <c r="L7" s="128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</row>
    <row r="8" spans="1:28">
      <c r="A8" s="88" t="s">
        <v>54</v>
      </c>
      <c r="B8" s="39" t="s">
        <v>93</v>
      </c>
      <c r="C8" s="29">
        <v>750</v>
      </c>
      <c r="D8" s="26" t="s">
        <v>43</v>
      </c>
      <c r="E8" s="26" t="s">
        <v>45</v>
      </c>
      <c r="F8" s="26">
        <f t="shared" si="0"/>
        <v>750</v>
      </c>
      <c r="G8" s="27"/>
      <c r="H8" s="26"/>
      <c r="I8" s="27"/>
      <c r="J8" s="27"/>
      <c r="K8" s="127"/>
      <c r="L8" s="128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</row>
    <row r="9" spans="1:28">
      <c r="A9" s="28" t="s">
        <v>55</v>
      </c>
      <c r="B9" s="39" t="s">
        <v>93</v>
      </c>
      <c r="C9" s="29">
        <v>2100</v>
      </c>
      <c r="D9" s="26" t="s">
        <v>56</v>
      </c>
      <c r="E9" s="26" t="s">
        <v>56</v>
      </c>
      <c r="F9" s="27"/>
      <c r="G9" s="27"/>
      <c r="H9" s="26"/>
      <c r="I9" s="27"/>
      <c r="J9" s="27">
        <f>C9</f>
        <v>2100</v>
      </c>
      <c r="K9" s="127"/>
      <c r="L9" s="128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</row>
    <row r="10" spans="1:28">
      <c r="A10" s="32" t="s">
        <v>57</v>
      </c>
      <c r="B10" s="39" t="s">
        <v>93</v>
      </c>
      <c r="C10" s="29">
        <v>202</v>
      </c>
      <c r="D10" s="30" t="s">
        <v>46</v>
      </c>
      <c r="E10" s="30" t="s">
        <v>46</v>
      </c>
      <c r="F10" s="31"/>
      <c r="G10" s="31"/>
      <c r="H10" s="30"/>
      <c r="I10" s="31">
        <f>C10</f>
        <v>202</v>
      </c>
      <c r="J10" s="31"/>
      <c r="K10" s="71"/>
      <c r="L10" s="129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</row>
    <row r="11" spans="1:28">
      <c r="A11" s="32" t="s">
        <v>58</v>
      </c>
      <c r="B11" s="39" t="s">
        <v>93</v>
      </c>
      <c r="C11" s="29">
        <v>190</v>
      </c>
      <c r="D11" s="30" t="s">
        <v>49</v>
      </c>
      <c r="E11" s="30" t="s">
        <v>49</v>
      </c>
      <c r="F11" s="31"/>
      <c r="G11" s="31"/>
      <c r="H11" s="30"/>
      <c r="I11" s="31"/>
      <c r="J11" s="31"/>
      <c r="K11" s="71"/>
      <c r="L11" s="129">
        <f>C11</f>
        <v>190</v>
      </c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</row>
    <row r="12" spans="1:28">
      <c r="A12" s="32" t="s">
        <v>59</v>
      </c>
      <c r="B12" s="39" t="s">
        <v>93</v>
      </c>
      <c r="C12" s="29">
        <v>830</v>
      </c>
      <c r="D12" s="30" t="s">
        <v>44</v>
      </c>
      <c r="E12" s="30" t="s">
        <v>48</v>
      </c>
      <c r="F12" s="31"/>
      <c r="G12" s="71">
        <f>C12</f>
        <v>830</v>
      </c>
      <c r="H12" s="30"/>
      <c r="I12" s="31"/>
      <c r="J12" s="31"/>
      <c r="K12" s="16"/>
      <c r="L12" s="129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</row>
    <row r="13" spans="1:28">
      <c r="A13" s="32" t="s">
        <v>60</v>
      </c>
      <c r="B13" s="39" t="s">
        <v>93</v>
      </c>
      <c r="C13" s="29">
        <v>965</v>
      </c>
      <c r="D13" s="30" t="s">
        <v>49</v>
      </c>
      <c r="E13" s="30" t="s">
        <v>49</v>
      </c>
      <c r="F13" s="31"/>
      <c r="G13" s="31"/>
      <c r="H13" s="31"/>
      <c r="I13" s="31"/>
      <c r="J13" s="31"/>
      <c r="K13" s="71"/>
      <c r="L13" s="129">
        <f>C13</f>
        <v>965</v>
      </c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</row>
    <row r="14" spans="1:28">
      <c r="A14" s="130" t="s">
        <v>61</v>
      </c>
      <c r="B14" s="39" t="s">
        <v>93</v>
      </c>
      <c r="C14" s="29">
        <v>200</v>
      </c>
      <c r="D14" s="30" t="s">
        <v>44</v>
      </c>
      <c r="E14" s="30" t="s">
        <v>56</v>
      </c>
      <c r="F14" s="31"/>
      <c r="G14" s="35">
        <f>C14</f>
        <v>200</v>
      </c>
      <c r="H14" s="34"/>
      <c r="I14" s="31"/>
      <c r="J14" s="16"/>
      <c r="K14" s="71"/>
      <c r="L14" s="129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</row>
    <row r="15" spans="1:28">
      <c r="A15" s="131" t="s">
        <v>360</v>
      </c>
      <c r="B15" s="132" t="s">
        <v>445</v>
      </c>
      <c r="C15" s="133">
        <v>0</v>
      </c>
      <c r="D15" s="134" t="s">
        <v>43</v>
      </c>
      <c r="E15" s="134" t="s">
        <v>43</v>
      </c>
      <c r="F15" s="135">
        <f>C15</f>
        <v>0</v>
      </c>
      <c r="G15" s="135"/>
      <c r="H15" s="136"/>
      <c r="I15" s="135"/>
      <c r="J15" s="135"/>
      <c r="K15" s="137"/>
      <c r="L15" s="138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40"/>
    </row>
    <row r="16" spans="1:28">
      <c r="A16" s="131" t="s">
        <v>62</v>
      </c>
      <c r="B16" s="132" t="s">
        <v>445</v>
      </c>
      <c r="C16" s="133">
        <v>0</v>
      </c>
      <c r="D16" s="134" t="s">
        <v>46</v>
      </c>
      <c r="E16" s="134" t="s">
        <v>46</v>
      </c>
      <c r="F16" s="135"/>
      <c r="G16" s="135"/>
      <c r="H16" s="136"/>
      <c r="I16" s="135">
        <f t="shared" ref="I16:I17" si="1">C16</f>
        <v>0</v>
      </c>
      <c r="J16" s="135"/>
      <c r="K16" s="137"/>
      <c r="L16" s="138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40"/>
    </row>
    <row r="17" spans="1:28">
      <c r="A17" s="130" t="s">
        <v>63</v>
      </c>
      <c r="B17" s="39" t="s">
        <v>93</v>
      </c>
      <c r="C17" s="29">
        <v>1328</v>
      </c>
      <c r="D17" s="30" t="s">
        <v>46</v>
      </c>
      <c r="E17" s="30" t="s">
        <v>46</v>
      </c>
      <c r="F17" s="31"/>
      <c r="G17" s="31"/>
      <c r="H17" s="89"/>
      <c r="I17" s="16">
        <f t="shared" si="1"/>
        <v>1328</v>
      </c>
      <c r="J17" s="31"/>
      <c r="K17" s="30"/>
      <c r="L17" s="129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</row>
    <row r="18" spans="1:28">
      <c r="A18" s="130" t="s">
        <v>64</v>
      </c>
      <c r="B18" s="39" t="s">
        <v>93</v>
      </c>
      <c r="C18" s="29">
        <v>250</v>
      </c>
      <c r="D18" s="30" t="s">
        <v>44</v>
      </c>
      <c r="E18" s="30" t="s">
        <v>56</v>
      </c>
      <c r="F18" s="31"/>
      <c r="G18" s="31">
        <f t="shared" ref="G18:G19" si="2">C18</f>
        <v>250</v>
      </c>
      <c r="H18" s="34"/>
      <c r="I18" s="31"/>
      <c r="J18" s="16"/>
      <c r="K18" s="71"/>
      <c r="L18" s="129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1:28">
      <c r="A19" s="32" t="s">
        <v>65</v>
      </c>
      <c r="B19" s="39" t="s">
        <v>93</v>
      </c>
      <c r="C19" s="29">
        <v>130</v>
      </c>
      <c r="D19" s="30" t="s">
        <v>44</v>
      </c>
      <c r="E19" s="30" t="s">
        <v>48</v>
      </c>
      <c r="F19" s="31"/>
      <c r="G19" s="71">
        <f t="shared" si="2"/>
        <v>130</v>
      </c>
      <c r="H19" s="31"/>
      <c r="I19" s="31"/>
      <c r="J19" s="31"/>
      <c r="K19" s="16"/>
      <c r="L19" s="129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</row>
    <row r="20" spans="1:28">
      <c r="A20" s="32" t="s">
        <v>361</v>
      </c>
      <c r="B20" s="39" t="s">
        <v>93</v>
      </c>
      <c r="C20" s="29">
        <v>465</v>
      </c>
      <c r="D20" s="30" t="s">
        <v>43</v>
      </c>
      <c r="E20" s="30" t="s">
        <v>43</v>
      </c>
      <c r="F20" s="31">
        <f t="shared" ref="F20:F23" si="3">C20</f>
        <v>465</v>
      </c>
      <c r="G20" s="31"/>
      <c r="H20" s="31"/>
      <c r="I20" s="31"/>
      <c r="J20" s="31"/>
      <c r="K20" s="71"/>
      <c r="L20" s="129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</row>
    <row r="21" spans="1:28">
      <c r="A21" s="32" t="s">
        <v>362</v>
      </c>
      <c r="B21" s="39" t="s">
        <v>93</v>
      </c>
      <c r="C21" s="29">
        <v>310</v>
      </c>
      <c r="D21" s="30" t="s">
        <v>43</v>
      </c>
      <c r="E21" s="30" t="s">
        <v>43</v>
      </c>
      <c r="F21" s="31">
        <f t="shared" si="3"/>
        <v>310</v>
      </c>
      <c r="G21" s="31"/>
      <c r="H21" s="34"/>
      <c r="I21" s="31"/>
      <c r="J21" s="31"/>
      <c r="K21" s="71"/>
      <c r="L21" s="129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</row>
    <row r="22" spans="1:28">
      <c r="A22" s="32" t="s">
        <v>363</v>
      </c>
      <c r="B22" s="39" t="s">
        <v>93</v>
      </c>
      <c r="C22" s="29">
        <v>500</v>
      </c>
      <c r="D22" s="30" t="s">
        <v>43</v>
      </c>
      <c r="E22" s="30" t="s">
        <v>56</v>
      </c>
      <c r="F22" s="91">
        <f t="shared" si="3"/>
        <v>500</v>
      </c>
      <c r="G22" s="31"/>
      <c r="H22" s="34"/>
      <c r="I22" s="31"/>
      <c r="J22" s="16"/>
      <c r="K22" s="69"/>
      <c r="L22" s="129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</row>
    <row r="23" spans="1:28">
      <c r="A23" s="32" t="s">
        <v>364</v>
      </c>
      <c r="B23" s="39" t="s">
        <v>93</v>
      </c>
      <c r="C23" s="29">
        <v>40</v>
      </c>
      <c r="D23" s="30" t="s">
        <v>43</v>
      </c>
      <c r="E23" s="30" t="s">
        <v>43</v>
      </c>
      <c r="F23" s="36">
        <f t="shared" si="3"/>
        <v>40</v>
      </c>
      <c r="G23" s="31"/>
      <c r="H23" s="34"/>
      <c r="I23" s="31"/>
      <c r="J23" s="31"/>
      <c r="K23" s="71"/>
      <c r="L23" s="129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</row>
    <row r="24" spans="1:28">
      <c r="A24" s="141" t="s">
        <v>66</v>
      </c>
      <c r="B24" s="132" t="s">
        <v>445</v>
      </c>
      <c r="C24" s="133">
        <v>0</v>
      </c>
      <c r="D24" s="134" t="s">
        <v>46</v>
      </c>
      <c r="E24" s="134" t="s">
        <v>46</v>
      </c>
      <c r="F24" s="135"/>
      <c r="G24" s="135"/>
      <c r="H24" s="136"/>
      <c r="I24" s="135">
        <f>C24</f>
        <v>0</v>
      </c>
      <c r="J24" s="135"/>
      <c r="K24" s="137"/>
      <c r="L24" s="138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40"/>
    </row>
    <row r="25" spans="1:28">
      <c r="A25" s="141" t="s">
        <v>67</v>
      </c>
      <c r="B25" s="132" t="s">
        <v>445</v>
      </c>
      <c r="C25" s="133">
        <v>0</v>
      </c>
      <c r="D25" s="134" t="s">
        <v>44</v>
      </c>
      <c r="E25" s="134" t="s">
        <v>44</v>
      </c>
      <c r="F25" s="135"/>
      <c r="G25" s="142">
        <f>C25</f>
        <v>0</v>
      </c>
      <c r="H25" s="136"/>
      <c r="I25" s="135"/>
      <c r="J25" s="135"/>
      <c r="K25" s="137"/>
      <c r="L25" s="138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40"/>
    </row>
    <row r="26" spans="1:28">
      <c r="A26" s="141" t="s">
        <v>68</v>
      </c>
      <c r="B26" s="132" t="s">
        <v>445</v>
      </c>
      <c r="C26" s="133">
        <v>0</v>
      </c>
      <c r="D26" s="134" t="s">
        <v>49</v>
      </c>
      <c r="E26" s="134" t="s">
        <v>49</v>
      </c>
      <c r="F26" s="135"/>
      <c r="G26" s="135"/>
      <c r="H26" s="136"/>
      <c r="I26" s="135"/>
      <c r="J26" s="135"/>
      <c r="K26" s="137"/>
      <c r="L26" s="143">
        <f t="shared" ref="L26:L27" si="4">C26</f>
        <v>0</v>
      </c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40"/>
    </row>
    <row r="27" spans="1:28">
      <c r="A27" s="32" t="s">
        <v>69</v>
      </c>
      <c r="B27" s="39" t="s">
        <v>93</v>
      </c>
      <c r="C27" s="29">
        <v>233</v>
      </c>
      <c r="D27" s="30" t="s">
        <v>46</v>
      </c>
      <c r="E27" s="30" t="s">
        <v>49</v>
      </c>
      <c r="F27" s="31"/>
      <c r="G27" s="31"/>
      <c r="H27" s="31"/>
      <c r="I27" s="31"/>
      <c r="J27" s="31"/>
      <c r="K27" s="71"/>
      <c r="L27" s="144">
        <f t="shared" si="4"/>
        <v>233</v>
      </c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</row>
    <row r="28" spans="1:28">
      <c r="A28" s="32" t="s">
        <v>70</v>
      </c>
      <c r="B28" s="39"/>
      <c r="C28" s="30">
        <v>0</v>
      </c>
      <c r="D28" s="30" t="s">
        <v>365</v>
      </c>
      <c r="E28" s="30" t="s">
        <v>365</v>
      </c>
      <c r="F28" s="31"/>
      <c r="G28" s="31"/>
      <c r="H28" s="31"/>
      <c r="I28" s="31"/>
      <c r="J28" s="31"/>
      <c r="K28" s="71"/>
      <c r="L28" s="129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</row>
    <row r="29" spans="1:28">
      <c r="A29" s="37" t="s">
        <v>71</v>
      </c>
      <c r="B29" s="39"/>
      <c r="C29" s="30">
        <v>0</v>
      </c>
      <c r="D29" s="30" t="s">
        <v>365</v>
      </c>
      <c r="E29" s="30" t="s">
        <v>365</v>
      </c>
      <c r="F29" s="31"/>
      <c r="G29" s="31"/>
      <c r="H29" s="31"/>
      <c r="I29" s="31"/>
      <c r="J29" s="31"/>
      <c r="K29" s="71"/>
      <c r="L29" s="129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</row>
    <row r="30" spans="1:28">
      <c r="A30" s="32" t="s">
        <v>366</v>
      </c>
      <c r="B30" s="39" t="s">
        <v>93</v>
      </c>
      <c r="C30" s="29">
        <v>160</v>
      </c>
      <c r="D30" s="30" t="s">
        <v>43</v>
      </c>
      <c r="E30" s="30" t="s">
        <v>43</v>
      </c>
      <c r="F30" s="36">
        <f t="shared" ref="F30:F34" si="5">C30</f>
        <v>160</v>
      </c>
      <c r="G30" s="31"/>
      <c r="H30" s="31"/>
      <c r="I30" s="31"/>
      <c r="J30" s="31"/>
      <c r="K30" s="71"/>
      <c r="L30" s="129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</row>
    <row r="31" spans="1:28">
      <c r="A31" s="145" t="s">
        <v>71</v>
      </c>
      <c r="B31" s="146" t="s">
        <v>445</v>
      </c>
      <c r="C31" s="147">
        <v>300</v>
      </c>
      <c r="D31" s="30" t="s">
        <v>43</v>
      </c>
      <c r="E31" s="30" t="s">
        <v>43</v>
      </c>
      <c r="F31" s="148">
        <f t="shared" si="5"/>
        <v>300</v>
      </c>
      <c r="G31" s="149"/>
      <c r="H31" s="149"/>
      <c r="I31" s="149"/>
      <c r="J31" s="149"/>
      <c r="K31" s="129"/>
      <c r="L31" s="129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</row>
    <row r="32" spans="1:28">
      <c r="A32" s="150" t="s">
        <v>367</v>
      </c>
      <c r="B32" s="151" t="s">
        <v>445</v>
      </c>
      <c r="C32" s="152">
        <v>0</v>
      </c>
      <c r="D32" s="134" t="s">
        <v>43</v>
      </c>
      <c r="E32" s="134" t="s">
        <v>43</v>
      </c>
      <c r="F32" s="153">
        <f t="shared" si="5"/>
        <v>0</v>
      </c>
      <c r="G32" s="154"/>
      <c r="H32" s="154"/>
      <c r="I32" s="154"/>
      <c r="J32" s="154"/>
      <c r="K32" s="138"/>
      <c r="L32" s="138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40"/>
    </row>
    <row r="33" spans="1:28">
      <c r="A33" s="150" t="s">
        <v>72</v>
      </c>
      <c r="B33" s="151" t="s">
        <v>445</v>
      </c>
      <c r="C33" s="152">
        <v>0</v>
      </c>
      <c r="D33" s="134" t="s">
        <v>43</v>
      </c>
      <c r="E33" s="134" t="s">
        <v>43</v>
      </c>
      <c r="F33" s="155">
        <f t="shared" si="5"/>
        <v>0</v>
      </c>
      <c r="G33" s="154"/>
      <c r="H33" s="154"/>
      <c r="I33" s="154"/>
      <c r="J33" s="154"/>
      <c r="K33" s="138"/>
      <c r="L33" s="138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40"/>
    </row>
    <row r="34" spans="1:28">
      <c r="A34" s="156" t="s">
        <v>74</v>
      </c>
      <c r="B34" s="151" t="s">
        <v>445</v>
      </c>
      <c r="C34" s="152">
        <v>0</v>
      </c>
      <c r="D34" s="134" t="s">
        <v>43</v>
      </c>
      <c r="E34" s="134" t="s">
        <v>43</v>
      </c>
      <c r="F34" s="153">
        <f t="shared" si="5"/>
        <v>0</v>
      </c>
      <c r="G34" s="154"/>
      <c r="H34" s="154"/>
      <c r="I34" s="154"/>
      <c r="J34" s="154"/>
      <c r="K34" s="138"/>
      <c r="L34" s="138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40"/>
    </row>
    <row r="35" spans="1:28">
      <c r="A35" s="150" t="s">
        <v>73</v>
      </c>
      <c r="B35" s="151" t="s">
        <v>445</v>
      </c>
      <c r="C35" s="152">
        <v>0</v>
      </c>
      <c r="D35" s="157" t="s">
        <v>46</v>
      </c>
      <c r="E35" s="157" t="s">
        <v>46</v>
      </c>
      <c r="F35" s="138"/>
      <c r="G35" s="138"/>
      <c r="H35" s="138"/>
      <c r="I35" s="155">
        <v>0</v>
      </c>
      <c r="J35" s="138"/>
      <c r="K35" s="138"/>
      <c r="L35" s="138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40"/>
    </row>
    <row r="36" spans="1:28">
      <c r="A36" s="156" t="s">
        <v>74</v>
      </c>
      <c r="B36" s="151" t="s">
        <v>445</v>
      </c>
      <c r="C36" s="152">
        <v>0</v>
      </c>
      <c r="D36" s="157" t="s">
        <v>46</v>
      </c>
      <c r="E36" s="157" t="s">
        <v>46</v>
      </c>
      <c r="F36" s="138"/>
      <c r="G36" s="138"/>
      <c r="H36" s="138"/>
      <c r="I36" s="153">
        <f>C36</f>
        <v>0</v>
      </c>
      <c r="J36" s="138"/>
      <c r="K36" s="138"/>
      <c r="L36" s="138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40"/>
    </row>
    <row r="37" spans="1:28">
      <c r="A37" s="131" t="s">
        <v>75</v>
      </c>
      <c r="B37" s="151" t="s">
        <v>445</v>
      </c>
      <c r="C37" s="152">
        <v>0</v>
      </c>
      <c r="D37" s="157" t="s">
        <v>45</v>
      </c>
      <c r="E37" s="157" t="s">
        <v>45</v>
      </c>
      <c r="F37" s="154"/>
      <c r="G37" s="154"/>
      <c r="H37" s="153">
        <f t="shared" ref="H37:H38" si="6">C37</f>
        <v>0</v>
      </c>
      <c r="I37" s="154"/>
      <c r="J37" s="154"/>
      <c r="K37" s="154"/>
      <c r="L37" s="154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40"/>
    </row>
    <row r="38" spans="1:28">
      <c r="A38" s="156" t="s">
        <v>71</v>
      </c>
      <c r="B38" s="151" t="s">
        <v>445</v>
      </c>
      <c r="C38" s="152">
        <v>0</v>
      </c>
      <c r="D38" s="157" t="s">
        <v>45</v>
      </c>
      <c r="E38" s="157" t="s">
        <v>45</v>
      </c>
      <c r="F38" s="154"/>
      <c r="G38" s="154"/>
      <c r="H38" s="153">
        <f t="shared" si="6"/>
        <v>0</v>
      </c>
      <c r="I38" s="154"/>
      <c r="J38" s="154"/>
      <c r="K38" s="154"/>
      <c r="L38" s="154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40"/>
    </row>
    <row r="39" spans="1:28">
      <c r="A39" s="158" t="s">
        <v>76</v>
      </c>
      <c r="B39" s="146" t="s">
        <v>93</v>
      </c>
      <c r="C39" s="147">
        <v>670</v>
      </c>
      <c r="D39" s="159" t="s">
        <v>49</v>
      </c>
      <c r="E39" s="159" t="s">
        <v>49</v>
      </c>
      <c r="F39" s="149"/>
      <c r="G39" s="149"/>
      <c r="H39" s="149"/>
      <c r="I39" s="149"/>
      <c r="J39" s="149"/>
      <c r="K39" s="16"/>
      <c r="L39" s="149">
        <f>C39</f>
        <v>670</v>
      </c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</row>
    <row r="40" spans="1:28">
      <c r="A40" s="158" t="s">
        <v>446</v>
      </c>
      <c r="B40" s="146" t="s">
        <v>93</v>
      </c>
      <c r="C40" s="159">
        <v>0</v>
      </c>
      <c r="D40" s="159" t="s">
        <v>46</v>
      </c>
      <c r="E40" s="159" t="s">
        <v>46</v>
      </c>
      <c r="F40" s="149"/>
      <c r="G40" s="149"/>
      <c r="H40" s="149"/>
      <c r="I40" s="149"/>
      <c r="J40" s="149"/>
      <c r="K40" s="149"/>
      <c r="L40" s="149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</row>
    <row r="41" spans="1:28">
      <c r="A41" s="158" t="s">
        <v>447</v>
      </c>
      <c r="B41" s="146" t="s">
        <v>93</v>
      </c>
      <c r="C41" s="159">
        <v>0</v>
      </c>
      <c r="D41" s="159" t="s">
        <v>46</v>
      </c>
      <c r="E41" s="159" t="s">
        <v>46</v>
      </c>
      <c r="F41" s="149"/>
      <c r="G41" s="149"/>
      <c r="H41" s="149"/>
      <c r="I41" s="149"/>
      <c r="J41" s="149"/>
      <c r="K41" s="149"/>
      <c r="L41" s="149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</row>
    <row r="42" spans="1:28">
      <c r="A42" s="149"/>
      <c r="B42" s="160"/>
      <c r="C42" s="149">
        <f>SUM(C2:C41)</f>
        <v>12973</v>
      </c>
      <c r="D42" s="149"/>
      <c r="E42" s="149"/>
      <c r="F42" s="149">
        <f t="shared" ref="F42:L42" si="7">SUM(F2:F41)</f>
        <v>4775</v>
      </c>
      <c r="G42" s="149">
        <f t="shared" si="7"/>
        <v>2510</v>
      </c>
      <c r="H42" s="149">
        <f t="shared" si="7"/>
        <v>0</v>
      </c>
      <c r="I42" s="149">
        <f t="shared" si="7"/>
        <v>1530</v>
      </c>
      <c r="J42" s="149">
        <f t="shared" si="7"/>
        <v>2100</v>
      </c>
      <c r="K42" s="149">
        <f t="shared" si="7"/>
        <v>0</v>
      </c>
      <c r="L42" s="149">
        <f t="shared" si="7"/>
        <v>2058</v>
      </c>
      <c r="M42" s="161">
        <f>SUM(F42:L42)</f>
        <v>12973</v>
      </c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</row>
    <row r="43" spans="1:28">
      <c r="A43" s="145" t="s">
        <v>448</v>
      </c>
      <c r="B43" s="162"/>
      <c r="C43" s="163">
        <v>3</v>
      </c>
      <c r="D43" s="149"/>
      <c r="E43" s="149"/>
      <c r="F43" s="164">
        <f>$C$49-F42</f>
        <v>-3199.707142857143</v>
      </c>
      <c r="G43" s="164">
        <f>$C$48-G42</f>
        <v>-448.21964285714284</v>
      </c>
      <c r="H43" s="164">
        <f>$C$49-H42</f>
        <v>1575.292857142857</v>
      </c>
      <c r="I43" s="164">
        <f t="shared" ref="I43:J43" si="8">$C$48-I42</f>
        <v>531.78035714285716</v>
      </c>
      <c r="J43" s="164">
        <f t="shared" si="8"/>
        <v>-38.219642857142844</v>
      </c>
      <c r="K43" s="164">
        <f>$C$49-K42</f>
        <v>1575.292857142857</v>
      </c>
      <c r="L43" s="164">
        <f>$C$48-L42</f>
        <v>3.7803571428571558</v>
      </c>
      <c r="M43" s="165">
        <f>M42-C42</f>
        <v>0</v>
      </c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</row>
    <row r="44" spans="1:28">
      <c r="A44" s="145" t="s">
        <v>449</v>
      </c>
      <c r="B44" s="162"/>
      <c r="C44" s="163">
        <v>4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65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</row>
    <row r="45" spans="1:28">
      <c r="A45" s="145" t="s">
        <v>450</v>
      </c>
      <c r="B45" s="166"/>
      <c r="C45" s="164">
        <f>C42/(C43+C44)</f>
        <v>1853.2857142857142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65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</row>
    <row r="46" spans="1:28">
      <c r="A46" s="167" t="s">
        <v>451</v>
      </c>
      <c r="B46" s="166"/>
      <c r="C46" s="164">
        <f>C45*0.7</f>
        <v>1297.3</v>
      </c>
      <c r="D46" s="149"/>
      <c r="E46" s="149"/>
      <c r="F46" s="149"/>
      <c r="G46" s="149"/>
      <c r="H46" s="149"/>
      <c r="I46" s="149"/>
      <c r="J46" s="149"/>
      <c r="K46" s="149"/>
      <c r="L46" s="149"/>
      <c r="M46" s="165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</row>
    <row r="47" spans="1:28">
      <c r="A47" s="167" t="s">
        <v>452</v>
      </c>
      <c r="B47" s="166"/>
      <c r="C47" s="164">
        <f>(C45-C46)/2*C43/C44</f>
        <v>208.49464285714285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</row>
    <row r="48" spans="1:28">
      <c r="A48" s="167" t="s">
        <v>453</v>
      </c>
      <c r="B48" s="160"/>
      <c r="C48" s="164">
        <f>C45+C47</f>
        <v>2061.7803571428572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</row>
    <row r="49" spans="1:28">
      <c r="A49" s="167" t="s">
        <v>79</v>
      </c>
      <c r="B49" s="166"/>
      <c r="C49" s="164">
        <f>C46+(C45-C46)/2</f>
        <v>1575.292857142857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</row>
    <row r="50" spans="1:28">
      <c r="A50" s="129"/>
      <c r="B50" s="160"/>
      <c r="C50" s="149">
        <f>C48*4+C49*3</f>
        <v>12973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</row>
    <row r="51" spans="1:28">
      <c r="A51" s="167" t="s">
        <v>83</v>
      </c>
      <c r="B51" s="160"/>
      <c r="C51" s="149">
        <f>C49/C48</f>
        <v>0.76404494382022459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</row>
    <row r="52" spans="1:28">
      <c r="A52" s="126"/>
      <c r="B52" s="168"/>
      <c r="C52" s="165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</row>
    <row r="53" spans="1:28">
      <c r="A53" s="126"/>
      <c r="B53" s="168"/>
      <c r="C53" s="16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</row>
    <row r="54" spans="1:28">
      <c r="A54" s="126"/>
      <c r="B54" s="168"/>
      <c r="C54" s="16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</row>
    <row r="55" spans="1:28">
      <c r="A55" s="126"/>
      <c r="B55" s="168"/>
      <c r="C55" s="16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</row>
    <row r="56" spans="1:28">
      <c r="A56" s="126"/>
      <c r="B56" s="168"/>
      <c r="C56" s="165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</row>
    <row r="57" spans="1:28">
      <c r="A57" s="126"/>
      <c r="B57" s="168"/>
      <c r="C57" s="16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</row>
    <row r="58" spans="1:28">
      <c r="A58" s="126"/>
      <c r="B58" s="168"/>
      <c r="C58" s="16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</row>
    <row r="59" spans="1:28">
      <c r="A59" s="126"/>
      <c r="B59" s="168"/>
      <c r="C59" s="165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</row>
    <row r="60" spans="1:28">
      <c r="A60" s="126"/>
      <c r="B60" s="168"/>
      <c r="C60" s="165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</row>
    <row r="61" spans="1:28">
      <c r="A61" s="126"/>
      <c r="B61" s="168"/>
      <c r="C61" s="165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</row>
    <row r="62" spans="1:28">
      <c r="A62" s="126"/>
      <c r="B62" s="168"/>
      <c r="C62" s="16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</row>
    <row r="63" spans="1:28">
      <c r="A63" s="126"/>
      <c r="B63" s="168"/>
      <c r="C63" s="165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</row>
    <row r="64" spans="1:28">
      <c r="A64" s="126"/>
      <c r="B64" s="168"/>
      <c r="C64" s="165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>
      <c r="A65" s="126"/>
      <c r="B65" s="168"/>
      <c r="C65" s="165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>
      <c r="A66" s="126"/>
      <c r="B66" s="168"/>
      <c r="C66" s="165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>
      <c r="A67" s="126"/>
      <c r="B67" s="168"/>
      <c r="C67" s="165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>
      <c r="A68" s="126"/>
      <c r="B68" s="168"/>
      <c r="C68" s="16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>
      <c r="A69" s="126"/>
      <c r="B69" s="168"/>
      <c r="C69" s="165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>
      <c r="A70" s="126"/>
      <c r="B70" s="168"/>
      <c r="C70" s="165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>
      <c r="A71" s="126"/>
      <c r="B71" s="168"/>
      <c r="C71" s="165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>
      <c r="A72" s="126"/>
      <c r="B72" s="168"/>
      <c r="C72" s="165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>
      <c r="A73" s="126"/>
      <c r="B73" s="168"/>
      <c r="C73" s="165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>
      <c r="A74" s="126"/>
      <c r="B74" s="168"/>
      <c r="C74" s="165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>
      <c r="A75" s="126"/>
      <c r="B75" s="168"/>
      <c r="C75" s="165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>
      <c r="A76" s="126"/>
      <c r="B76" s="168"/>
      <c r="C76" s="165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>
      <c r="A77" s="126"/>
      <c r="B77" s="168"/>
      <c r="C77" s="165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>
      <c r="A78" s="126"/>
      <c r="B78" s="168"/>
      <c r="C78" s="165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>
      <c r="A79" s="126"/>
      <c r="B79" s="168"/>
      <c r="C79" s="165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>
      <c r="A80" s="126"/>
      <c r="B80" s="168"/>
      <c r="C80" s="165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>
      <c r="A81" s="126"/>
      <c r="B81" s="168"/>
      <c r="C81" s="165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>
      <c r="A82" s="126"/>
      <c r="B82" s="168"/>
      <c r="C82" s="165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>
      <c r="A83" s="126"/>
      <c r="B83" s="168"/>
      <c r="C83" s="165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>
      <c r="A84" s="126"/>
      <c r="B84" s="168"/>
      <c r="C84" s="16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</row>
    <row r="85" spans="1:28">
      <c r="A85" s="126"/>
      <c r="B85" s="168"/>
      <c r="C85" s="165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</row>
    <row r="86" spans="1:28">
      <c r="A86" s="126"/>
      <c r="B86" s="168"/>
      <c r="C86" s="165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</row>
    <row r="87" spans="1:28">
      <c r="A87" s="126"/>
      <c r="B87" s="168"/>
      <c r="C87" s="16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</row>
    <row r="88" spans="1:28">
      <c r="A88" s="126"/>
      <c r="B88" s="168"/>
      <c r="C88" s="16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</row>
    <row r="89" spans="1:28">
      <c r="A89" s="126"/>
      <c r="B89" s="168"/>
      <c r="C89" s="16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</row>
    <row r="90" spans="1:28">
      <c r="A90" s="126"/>
      <c r="B90" s="168"/>
      <c r="C90" s="16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</row>
    <row r="91" spans="1:28">
      <c r="A91" s="126"/>
      <c r="B91" s="168"/>
      <c r="C91" s="16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</row>
    <row r="92" spans="1:28">
      <c r="A92" s="126"/>
      <c r="B92" s="168"/>
      <c r="C92" s="16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</row>
    <row r="93" spans="1:28">
      <c r="A93" s="126"/>
      <c r="B93" s="168"/>
      <c r="C93" s="165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</row>
    <row r="94" spans="1:28">
      <c r="A94" s="126"/>
      <c r="B94" s="168"/>
      <c r="C94" s="165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</row>
    <row r="95" spans="1:28">
      <c r="A95" s="126"/>
      <c r="B95" s="168"/>
      <c r="C95" s="165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</row>
    <row r="96" spans="1:28">
      <c r="A96" s="126"/>
      <c r="B96" s="168"/>
      <c r="C96" s="165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</row>
    <row r="97" spans="1:28">
      <c r="A97" s="126"/>
      <c r="B97" s="168"/>
      <c r="C97" s="165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</row>
    <row r="98" spans="1:28">
      <c r="A98" s="126"/>
      <c r="B98" s="168"/>
      <c r="C98" s="165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</row>
    <row r="99" spans="1:28">
      <c r="A99" s="126"/>
      <c r="B99" s="168"/>
      <c r="C99" s="165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</row>
    <row r="100" spans="1:28">
      <c r="A100" s="126"/>
      <c r="B100" s="168"/>
      <c r="C100" s="165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</row>
    <row r="101" spans="1:28">
      <c r="A101" s="126"/>
      <c r="B101" s="168"/>
      <c r="C101" s="165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</row>
    <row r="102" spans="1:28">
      <c r="A102" s="126"/>
      <c r="B102" s="168"/>
      <c r="C102" s="165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</row>
    <row r="103" spans="1:28">
      <c r="A103" s="126"/>
      <c r="B103" s="168"/>
      <c r="C103" s="165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</row>
    <row r="104" spans="1:28">
      <c r="A104" s="126"/>
      <c r="B104" s="168"/>
      <c r="C104" s="165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</row>
    <row r="105" spans="1:28">
      <c r="A105" s="126"/>
      <c r="B105" s="168"/>
      <c r="C105" s="165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</row>
    <row r="106" spans="1:28">
      <c r="A106" s="126"/>
      <c r="B106" s="168"/>
      <c r="C106" s="165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</row>
    <row r="107" spans="1:28">
      <c r="A107" s="126"/>
      <c r="B107" s="168"/>
      <c r="C107" s="165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</row>
    <row r="108" spans="1:28">
      <c r="A108" s="126"/>
      <c r="B108" s="168"/>
      <c r="C108" s="165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</row>
    <row r="109" spans="1:28">
      <c r="A109" s="126"/>
      <c r="B109" s="168"/>
      <c r="C109" s="165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</row>
    <row r="110" spans="1:28">
      <c r="A110" s="126"/>
      <c r="B110" s="168"/>
      <c r="C110" s="165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</row>
    <row r="111" spans="1:28">
      <c r="A111" s="126"/>
      <c r="B111" s="168"/>
      <c r="C111" s="16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</row>
    <row r="112" spans="1:28">
      <c r="A112" s="126"/>
      <c r="B112" s="168"/>
      <c r="C112" s="16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</row>
    <row r="113" spans="1:28">
      <c r="A113" s="126"/>
      <c r="B113" s="168"/>
      <c r="C113" s="16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</row>
    <row r="114" spans="1:28">
      <c r="A114" s="126"/>
      <c r="B114" s="168"/>
      <c r="C114" s="16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</row>
    <row r="115" spans="1:28">
      <c r="A115" s="126"/>
      <c r="B115" s="168"/>
      <c r="C115" s="16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</row>
    <row r="116" spans="1:28">
      <c r="A116" s="126"/>
      <c r="B116" s="168"/>
      <c r="C116" s="16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</row>
    <row r="117" spans="1:28">
      <c r="A117" s="126"/>
      <c r="B117" s="168"/>
      <c r="C117" s="16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</row>
    <row r="118" spans="1:28">
      <c r="A118" s="126"/>
      <c r="B118" s="168"/>
      <c r="C118" s="16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</row>
    <row r="119" spans="1:28">
      <c r="A119" s="126"/>
      <c r="B119" s="168"/>
      <c r="C119" s="16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</row>
    <row r="120" spans="1:28">
      <c r="A120" s="126"/>
      <c r="B120" s="168"/>
      <c r="C120" s="16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</row>
    <row r="121" spans="1:28">
      <c r="A121" s="126"/>
      <c r="B121" s="168"/>
      <c r="C121" s="16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</row>
    <row r="122" spans="1:28">
      <c r="A122" s="126"/>
      <c r="B122" s="168"/>
      <c r="C122" s="16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</row>
    <row r="123" spans="1:28">
      <c r="A123" s="126"/>
      <c r="B123" s="168"/>
      <c r="C123" s="16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</row>
    <row r="124" spans="1:28">
      <c r="A124" s="126"/>
      <c r="B124" s="168"/>
      <c r="C124" s="16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</row>
    <row r="125" spans="1:28">
      <c r="A125" s="126"/>
      <c r="B125" s="168"/>
      <c r="C125" s="16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</row>
    <row r="126" spans="1:28">
      <c r="A126" s="126"/>
      <c r="B126" s="168"/>
      <c r="C126" s="16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</row>
    <row r="127" spans="1:28">
      <c r="A127" s="126"/>
      <c r="B127" s="168"/>
      <c r="C127" s="16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</row>
    <row r="128" spans="1:28">
      <c r="A128" s="126"/>
      <c r="B128" s="168"/>
      <c r="C128" s="16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</row>
    <row r="129" spans="1:28">
      <c r="A129" s="126"/>
      <c r="B129" s="168"/>
      <c r="C129" s="16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</row>
    <row r="130" spans="1:28">
      <c r="A130" s="126"/>
      <c r="B130" s="168"/>
      <c r="C130" s="16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</row>
    <row r="131" spans="1:28">
      <c r="A131" s="126"/>
      <c r="B131" s="168"/>
      <c r="C131" s="16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</row>
    <row r="132" spans="1:28">
      <c r="A132" s="126"/>
      <c r="B132" s="168"/>
      <c r="C132" s="16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</row>
    <row r="133" spans="1:28">
      <c r="A133" s="126"/>
      <c r="B133" s="168"/>
      <c r="C133" s="16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</row>
    <row r="134" spans="1:28">
      <c r="A134" s="126"/>
      <c r="B134" s="168"/>
      <c r="C134" s="16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</row>
    <row r="135" spans="1:28">
      <c r="A135" s="126"/>
      <c r="B135" s="168"/>
      <c r="C135" s="16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</row>
    <row r="136" spans="1:28">
      <c r="A136" s="126"/>
      <c r="B136" s="168"/>
      <c r="C136" s="16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</row>
    <row r="137" spans="1:28">
      <c r="A137" s="126"/>
      <c r="B137" s="168"/>
      <c r="C137" s="16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</row>
    <row r="138" spans="1:28">
      <c r="A138" s="126"/>
      <c r="B138" s="168"/>
      <c r="C138" s="16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</row>
    <row r="139" spans="1:28">
      <c r="A139" s="126"/>
      <c r="B139" s="168"/>
      <c r="C139" s="16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</row>
    <row r="140" spans="1:28">
      <c r="A140" s="126"/>
      <c r="B140" s="168"/>
      <c r="C140" s="16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</row>
    <row r="141" spans="1:28">
      <c r="A141" s="126"/>
      <c r="B141" s="168"/>
      <c r="C141" s="16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</row>
    <row r="142" spans="1:28">
      <c r="A142" s="126"/>
      <c r="B142" s="168"/>
      <c r="C142" s="16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</row>
    <row r="143" spans="1:28">
      <c r="A143" s="126"/>
      <c r="B143" s="168"/>
      <c r="C143" s="16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</row>
    <row r="144" spans="1:28">
      <c r="A144" s="126"/>
      <c r="B144" s="168"/>
      <c r="C144" s="16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</row>
    <row r="145" spans="1:28">
      <c r="A145" s="126"/>
      <c r="B145" s="168"/>
      <c r="C145" s="16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</row>
    <row r="146" spans="1:28">
      <c r="A146" s="126"/>
      <c r="B146" s="168"/>
      <c r="C146" s="16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</row>
    <row r="147" spans="1:28">
      <c r="A147" s="126"/>
      <c r="B147" s="168"/>
      <c r="C147" s="16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</row>
    <row r="148" spans="1:28">
      <c r="A148" s="126"/>
      <c r="B148" s="168"/>
      <c r="C148" s="16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</row>
    <row r="149" spans="1:28">
      <c r="A149" s="126"/>
      <c r="B149" s="168"/>
      <c r="C149" s="16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</row>
    <row r="150" spans="1:28">
      <c r="A150" s="126"/>
      <c r="B150" s="168"/>
      <c r="C150" s="16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</row>
    <row r="151" spans="1:28">
      <c r="A151" s="126"/>
      <c r="B151" s="168"/>
      <c r="C151" s="16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</row>
    <row r="152" spans="1:28">
      <c r="A152" s="126"/>
      <c r="B152" s="168"/>
      <c r="C152" s="16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</row>
    <row r="153" spans="1:28">
      <c r="A153" s="126"/>
      <c r="B153" s="168"/>
      <c r="C153" s="16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</row>
    <row r="154" spans="1:28">
      <c r="A154" s="126"/>
      <c r="B154" s="168"/>
      <c r="C154" s="16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</row>
    <row r="155" spans="1:28">
      <c r="A155" s="126"/>
      <c r="B155" s="168"/>
      <c r="C155" s="16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</row>
    <row r="156" spans="1:28">
      <c r="A156" s="126"/>
      <c r="B156" s="168"/>
      <c r="C156" s="16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</row>
    <row r="157" spans="1:28">
      <c r="A157" s="126"/>
      <c r="B157" s="168"/>
      <c r="C157" s="16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</row>
    <row r="158" spans="1:28">
      <c r="A158" s="126"/>
      <c r="B158" s="168"/>
      <c r="C158" s="16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</row>
    <row r="159" spans="1:28">
      <c r="A159" s="126"/>
      <c r="B159" s="168"/>
      <c r="C159" s="16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</row>
    <row r="160" spans="1:28">
      <c r="A160" s="126"/>
      <c r="B160" s="168"/>
      <c r="C160" s="16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</row>
    <row r="161" spans="1:28">
      <c r="A161" s="126"/>
      <c r="B161" s="168"/>
      <c r="C161" s="16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</row>
    <row r="162" spans="1:28">
      <c r="A162" s="126"/>
      <c r="B162" s="168"/>
      <c r="C162" s="16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</row>
    <row r="163" spans="1:28">
      <c r="A163" s="126"/>
      <c r="B163" s="168"/>
      <c r="C163" s="16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</row>
    <row r="164" spans="1:28">
      <c r="A164" s="126"/>
      <c r="B164" s="168"/>
      <c r="C164" s="16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</row>
    <row r="165" spans="1:28">
      <c r="A165" s="126"/>
      <c r="B165" s="168"/>
      <c r="C165" s="16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</row>
    <row r="166" spans="1:28">
      <c r="A166" s="126"/>
      <c r="B166" s="168"/>
      <c r="C166" s="16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</row>
    <row r="167" spans="1:28">
      <c r="A167" s="126"/>
      <c r="B167" s="168"/>
      <c r="C167" s="16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</row>
    <row r="168" spans="1:28">
      <c r="A168" s="126"/>
      <c r="B168" s="168"/>
      <c r="C168" s="16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</row>
    <row r="169" spans="1:28">
      <c r="A169" s="126"/>
      <c r="B169" s="168"/>
      <c r="C169" s="16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</row>
    <row r="170" spans="1:28">
      <c r="A170" s="126"/>
      <c r="B170" s="168"/>
      <c r="C170" s="16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</row>
    <row r="171" spans="1:28">
      <c r="A171" s="126"/>
      <c r="B171" s="168"/>
      <c r="C171" s="16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</row>
    <row r="172" spans="1:28">
      <c r="A172" s="126"/>
      <c r="B172" s="168"/>
      <c r="C172" s="165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</row>
    <row r="173" spans="1:28">
      <c r="A173" s="126"/>
      <c r="B173" s="168"/>
      <c r="C173" s="16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</row>
    <row r="174" spans="1:28">
      <c r="A174" s="126"/>
      <c r="B174" s="168"/>
      <c r="C174" s="165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</row>
    <row r="175" spans="1:28">
      <c r="A175" s="126"/>
      <c r="B175" s="168"/>
      <c r="C175" s="16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</row>
    <row r="176" spans="1:28">
      <c r="A176" s="126"/>
      <c r="B176" s="168"/>
      <c r="C176" s="16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</row>
    <row r="177" spans="1:28">
      <c r="A177" s="126"/>
      <c r="B177" s="168"/>
      <c r="C177" s="16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</row>
    <row r="178" spans="1:28">
      <c r="A178" s="126"/>
      <c r="B178" s="168"/>
      <c r="C178" s="16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</row>
    <row r="179" spans="1:28">
      <c r="A179" s="126"/>
      <c r="B179" s="168"/>
      <c r="C179" s="16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</row>
    <row r="180" spans="1:28">
      <c r="A180" s="126"/>
      <c r="B180" s="168"/>
      <c r="C180" s="16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</row>
    <row r="181" spans="1:28">
      <c r="A181" s="126"/>
      <c r="B181" s="168"/>
      <c r="C181" s="165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</row>
    <row r="182" spans="1:28">
      <c r="A182" s="126"/>
      <c r="B182" s="168"/>
      <c r="C182" s="165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</row>
    <row r="183" spans="1:28">
      <c r="A183" s="126"/>
      <c r="B183" s="168"/>
      <c r="C183" s="16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</row>
    <row r="184" spans="1:28">
      <c r="A184" s="126"/>
      <c r="B184" s="168"/>
      <c r="C184" s="165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</row>
    <row r="185" spans="1:28">
      <c r="A185" s="126"/>
      <c r="B185" s="168"/>
      <c r="C185" s="16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</row>
    <row r="186" spans="1:28">
      <c r="A186" s="126"/>
      <c r="B186" s="168"/>
      <c r="C186" s="16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</row>
    <row r="187" spans="1:28">
      <c r="A187" s="126"/>
      <c r="B187" s="168"/>
      <c r="C187" s="16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</row>
    <row r="188" spans="1:28">
      <c r="A188" s="126"/>
      <c r="B188" s="168"/>
      <c r="C188" s="16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</row>
    <row r="189" spans="1:28">
      <c r="A189" s="126"/>
      <c r="B189" s="168"/>
      <c r="C189" s="16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</row>
    <row r="190" spans="1:28">
      <c r="A190" s="126"/>
      <c r="B190" s="168"/>
      <c r="C190" s="165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</row>
    <row r="191" spans="1:28">
      <c r="A191" s="126"/>
      <c r="B191" s="168"/>
      <c r="C191" s="165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</row>
    <row r="192" spans="1:28">
      <c r="A192" s="126"/>
      <c r="B192" s="168"/>
      <c r="C192" s="165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</row>
    <row r="193" spans="1:28">
      <c r="A193" s="126"/>
      <c r="B193" s="168"/>
      <c r="C193" s="165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</row>
    <row r="194" spans="1:28">
      <c r="A194" s="126"/>
      <c r="B194" s="168"/>
      <c r="C194" s="165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</row>
    <row r="195" spans="1:28">
      <c r="A195" s="126"/>
      <c r="B195" s="168"/>
      <c r="C195" s="16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</row>
    <row r="196" spans="1:28">
      <c r="A196" s="126"/>
      <c r="B196" s="168"/>
      <c r="C196" s="16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</row>
    <row r="197" spans="1:28">
      <c r="A197" s="126"/>
      <c r="B197" s="168"/>
      <c r="C197" s="16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</row>
    <row r="198" spans="1:28">
      <c r="A198" s="126"/>
      <c r="B198" s="168"/>
      <c r="C198" s="165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</row>
    <row r="199" spans="1:28">
      <c r="A199" s="126"/>
      <c r="B199" s="168"/>
      <c r="C199" s="16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</row>
    <row r="200" spans="1:28">
      <c r="A200" s="126"/>
      <c r="B200" s="168"/>
      <c r="C200" s="16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</row>
    <row r="201" spans="1:28">
      <c r="A201" s="126"/>
      <c r="B201" s="168"/>
      <c r="C201" s="165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</row>
    <row r="202" spans="1:28">
      <c r="A202" s="126"/>
      <c r="B202" s="168"/>
      <c r="C202" s="16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</row>
    <row r="203" spans="1:28">
      <c r="A203" s="126"/>
      <c r="B203" s="168"/>
      <c r="C203" s="165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</row>
    <row r="204" spans="1:28">
      <c r="A204" s="126"/>
      <c r="B204" s="168"/>
      <c r="C204" s="165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</row>
    <row r="205" spans="1:28">
      <c r="A205" s="126"/>
      <c r="B205" s="168"/>
      <c r="C205" s="165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</row>
    <row r="206" spans="1:28">
      <c r="A206" s="126"/>
      <c r="B206" s="168"/>
      <c r="C206" s="165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</row>
    <row r="207" spans="1:28">
      <c r="A207" s="126"/>
      <c r="B207" s="168"/>
      <c r="C207" s="165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</row>
    <row r="208" spans="1:28">
      <c r="A208" s="126"/>
      <c r="B208" s="168"/>
      <c r="C208" s="165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</row>
    <row r="209" spans="1:28">
      <c r="A209" s="126"/>
      <c r="B209" s="168"/>
      <c r="C209" s="165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</row>
    <row r="210" spans="1:28">
      <c r="A210" s="126"/>
      <c r="B210" s="168"/>
      <c r="C210" s="165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</row>
    <row r="211" spans="1:28">
      <c r="A211" s="126"/>
      <c r="B211" s="168"/>
      <c r="C211" s="165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</row>
    <row r="212" spans="1:28">
      <c r="A212" s="126"/>
      <c r="B212" s="168"/>
      <c r="C212" s="165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</row>
    <row r="213" spans="1:28">
      <c r="A213" s="126"/>
      <c r="B213" s="168"/>
      <c r="C213" s="165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</row>
    <row r="214" spans="1:28">
      <c r="A214" s="126"/>
      <c r="B214" s="168"/>
      <c r="C214" s="165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</row>
    <row r="215" spans="1:28">
      <c r="A215" s="126"/>
      <c r="B215" s="168"/>
      <c r="C215" s="165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</row>
    <row r="216" spans="1:28">
      <c r="A216" s="126"/>
      <c r="B216" s="168"/>
      <c r="C216" s="165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</row>
    <row r="217" spans="1:28">
      <c r="A217" s="126"/>
      <c r="B217" s="168"/>
      <c r="C217" s="16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</row>
    <row r="218" spans="1:28">
      <c r="A218" s="126"/>
      <c r="B218" s="168"/>
      <c r="C218" s="165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</row>
    <row r="219" spans="1:28">
      <c r="A219" s="126"/>
      <c r="B219" s="168"/>
      <c r="C219" s="165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</row>
    <row r="220" spans="1:28">
      <c r="A220" s="126"/>
      <c r="B220" s="168"/>
      <c r="C220" s="165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</row>
    <row r="221" spans="1:28">
      <c r="A221" s="126"/>
      <c r="B221" s="168"/>
      <c r="C221" s="165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</row>
    <row r="222" spans="1:28">
      <c r="A222" s="126"/>
      <c r="B222" s="168"/>
      <c r="C222" s="16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</row>
    <row r="223" spans="1:28">
      <c r="A223" s="126"/>
      <c r="B223" s="168"/>
      <c r="C223" s="165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</row>
    <row r="224" spans="1:28">
      <c r="A224" s="126"/>
      <c r="B224" s="168"/>
      <c r="C224" s="16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</row>
    <row r="225" spans="1:28">
      <c r="A225" s="126"/>
      <c r="B225" s="168"/>
      <c r="C225" s="165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</row>
    <row r="226" spans="1:28">
      <c r="A226" s="126"/>
      <c r="B226" s="168"/>
      <c r="C226" s="165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</row>
    <row r="227" spans="1:28">
      <c r="A227" s="126"/>
      <c r="B227" s="168"/>
      <c r="C227" s="165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</row>
    <row r="228" spans="1:28">
      <c r="A228" s="126"/>
      <c r="B228" s="168"/>
      <c r="C228" s="165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</row>
    <row r="229" spans="1:28">
      <c r="A229" s="126"/>
      <c r="B229" s="168"/>
      <c r="C229" s="165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</row>
    <row r="230" spans="1:28">
      <c r="A230" s="126"/>
      <c r="B230" s="168"/>
      <c r="C230" s="165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</row>
    <row r="231" spans="1:28">
      <c r="A231" s="126"/>
      <c r="B231" s="168"/>
      <c r="C231" s="165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</row>
    <row r="232" spans="1:28">
      <c r="A232" s="126"/>
      <c r="B232" s="168"/>
      <c r="C232" s="165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</row>
    <row r="233" spans="1:28">
      <c r="A233" s="126"/>
      <c r="B233" s="168"/>
      <c r="C233" s="165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</row>
    <row r="234" spans="1:28">
      <c r="A234" s="126"/>
      <c r="B234" s="168"/>
      <c r="C234" s="16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</row>
    <row r="235" spans="1:28">
      <c r="A235" s="126"/>
      <c r="B235" s="168"/>
      <c r="C235" s="165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</row>
    <row r="236" spans="1:28">
      <c r="A236" s="126"/>
      <c r="B236" s="168"/>
      <c r="C236" s="165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</row>
    <row r="237" spans="1:28">
      <c r="A237" s="126"/>
      <c r="B237" s="168"/>
      <c r="C237" s="165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</row>
    <row r="238" spans="1:28">
      <c r="A238" s="126"/>
      <c r="B238" s="168"/>
      <c r="C238" s="165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</row>
    <row r="239" spans="1:28">
      <c r="A239" s="126"/>
      <c r="B239" s="168"/>
      <c r="C239" s="165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</row>
    <row r="240" spans="1:28">
      <c r="A240" s="126"/>
      <c r="B240" s="168"/>
      <c r="C240" s="165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</row>
    <row r="241" spans="1:28">
      <c r="A241" s="126"/>
      <c r="B241" s="168"/>
      <c r="C241" s="165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</row>
    <row r="242" spans="1:28">
      <c r="A242" s="126"/>
      <c r="B242" s="168"/>
      <c r="C242" s="165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</row>
    <row r="243" spans="1:28">
      <c r="A243" s="126"/>
      <c r="B243" s="168"/>
      <c r="C243" s="165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</row>
    <row r="244" spans="1:28">
      <c r="A244" s="126"/>
      <c r="B244" s="168"/>
      <c r="C244" s="16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</row>
    <row r="245" spans="1:28">
      <c r="A245" s="126"/>
      <c r="B245" s="168"/>
      <c r="C245" s="165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</row>
    <row r="246" spans="1:28">
      <c r="A246" s="126"/>
      <c r="B246" s="168"/>
      <c r="C246" s="16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</row>
    <row r="247" spans="1:28">
      <c r="A247" s="126"/>
      <c r="B247" s="168"/>
      <c r="C247" s="165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</row>
    <row r="248" spans="1:28">
      <c r="A248" s="126"/>
      <c r="B248" s="168"/>
      <c r="C248" s="165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</row>
    <row r="249" spans="1:28">
      <c r="A249" s="126"/>
      <c r="B249" s="168"/>
      <c r="C249" s="165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</row>
    <row r="250" spans="1:28">
      <c r="A250" s="126"/>
      <c r="B250" s="168"/>
      <c r="C250" s="165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</row>
    <row r="251" spans="1:28">
      <c r="A251" s="126"/>
      <c r="B251" s="168"/>
      <c r="C251" s="165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</row>
    <row r="252" spans="1:28">
      <c r="A252" s="126"/>
      <c r="B252" s="168"/>
      <c r="C252" s="165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</row>
    <row r="253" spans="1:28">
      <c r="A253" s="126"/>
      <c r="B253" s="168"/>
      <c r="C253" s="165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</row>
    <row r="254" spans="1:28">
      <c r="A254" s="126"/>
      <c r="B254" s="168"/>
      <c r="C254" s="165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</row>
    <row r="255" spans="1:28">
      <c r="A255" s="126"/>
      <c r="B255" s="168"/>
      <c r="C255" s="165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</row>
    <row r="256" spans="1:28">
      <c r="A256" s="126"/>
      <c r="B256" s="168"/>
      <c r="C256" s="165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</row>
    <row r="257" spans="1:28">
      <c r="A257" s="126"/>
      <c r="B257" s="168"/>
      <c r="C257" s="165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</row>
    <row r="258" spans="1:28">
      <c r="A258" s="126"/>
      <c r="B258" s="168"/>
      <c r="C258" s="165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</row>
    <row r="259" spans="1:28">
      <c r="A259" s="126"/>
      <c r="B259" s="168"/>
      <c r="C259" s="165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</row>
    <row r="260" spans="1:28">
      <c r="A260" s="126"/>
      <c r="B260" s="168"/>
      <c r="C260" s="165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</row>
    <row r="261" spans="1:28">
      <c r="A261" s="126"/>
      <c r="B261" s="168"/>
      <c r="C261" s="165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</row>
    <row r="262" spans="1:28">
      <c r="A262" s="126"/>
      <c r="B262" s="168"/>
      <c r="C262" s="165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</row>
    <row r="263" spans="1:28">
      <c r="A263" s="126"/>
      <c r="B263" s="168"/>
      <c r="C263" s="165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</row>
    <row r="264" spans="1:28">
      <c r="A264" s="126"/>
      <c r="B264" s="168"/>
      <c r="C264" s="165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</row>
    <row r="265" spans="1:28">
      <c r="A265" s="126"/>
      <c r="B265" s="168"/>
      <c r="C265" s="165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</row>
    <row r="266" spans="1:28">
      <c r="A266" s="126"/>
      <c r="B266" s="168"/>
      <c r="C266" s="16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</row>
    <row r="267" spans="1:28">
      <c r="A267" s="126"/>
      <c r="B267" s="168"/>
      <c r="C267" s="165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</row>
    <row r="268" spans="1:28">
      <c r="A268" s="126"/>
      <c r="B268" s="168"/>
      <c r="C268" s="165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</row>
    <row r="269" spans="1:28">
      <c r="A269" s="126"/>
      <c r="B269" s="168"/>
      <c r="C269" s="165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</row>
    <row r="270" spans="1:28">
      <c r="A270" s="126"/>
      <c r="B270" s="168"/>
      <c r="C270" s="165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</row>
    <row r="271" spans="1:28">
      <c r="A271" s="126"/>
      <c r="B271" s="168"/>
      <c r="C271" s="165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</row>
    <row r="272" spans="1:28">
      <c r="A272" s="126"/>
      <c r="B272" s="168"/>
      <c r="C272" s="165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</row>
    <row r="273" spans="1:28">
      <c r="A273" s="126"/>
      <c r="B273" s="168"/>
      <c r="C273" s="165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</row>
    <row r="274" spans="1:28">
      <c r="A274" s="126"/>
      <c r="B274" s="168"/>
      <c r="C274" s="165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</row>
    <row r="275" spans="1:28">
      <c r="A275" s="126"/>
      <c r="B275" s="168"/>
      <c r="C275" s="165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</row>
    <row r="276" spans="1:28">
      <c r="A276" s="126"/>
      <c r="B276" s="168"/>
      <c r="C276" s="165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</row>
    <row r="277" spans="1:28">
      <c r="A277" s="126"/>
      <c r="B277" s="168"/>
      <c r="C277" s="165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</row>
    <row r="278" spans="1:28">
      <c r="A278" s="126"/>
      <c r="B278" s="168"/>
      <c r="C278" s="165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</row>
    <row r="279" spans="1:28">
      <c r="A279" s="126"/>
      <c r="B279" s="168"/>
      <c r="C279" s="165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</row>
    <row r="280" spans="1:28">
      <c r="A280" s="126"/>
      <c r="B280" s="168"/>
      <c r="C280" s="165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</row>
    <row r="281" spans="1:28">
      <c r="A281" s="126"/>
      <c r="B281" s="168"/>
      <c r="C281" s="165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</row>
    <row r="282" spans="1:28">
      <c r="A282" s="126"/>
      <c r="B282" s="168"/>
      <c r="C282" s="165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</row>
    <row r="283" spans="1:28">
      <c r="A283" s="126"/>
      <c r="B283" s="168"/>
      <c r="C283" s="165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</row>
    <row r="284" spans="1:28">
      <c r="A284" s="126"/>
      <c r="B284" s="168"/>
      <c r="C284" s="165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</row>
    <row r="285" spans="1:28">
      <c r="A285" s="126"/>
      <c r="B285" s="168"/>
      <c r="C285" s="165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</row>
    <row r="286" spans="1:28">
      <c r="A286" s="126"/>
      <c r="B286" s="168"/>
      <c r="C286" s="165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</row>
    <row r="287" spans="1:28">
      <c r="A287" s="126"/>
      <c r="B287" s="168"/>
      <c r="C287" s="165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</row>
    <row r="288" spans="1:28">
      <c r="A288" s="126"/>
      <c r="B288" s="168"/>
      <c r="C288" s="165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</row>
    <row r="289" spans="1:28">
      <c r="A289" s="126"/>
      <c r="B289" s="168"/>
      <c r="C289" s="165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</row>
    <row r="290" spans="1:28">
      <c r="A290" s="126"/>
      <c r="B290" s="168"/>
      <c r="C290" s="165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</row>
    <row r="291" spans="1:28">
      <c r="A291" s="126"/>
      <c r="B291" s="168"/>
      <c r="C291" s="165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</row>
    <row r="292" spans="1:28">
      <c r="A292" s="126"/>
      <c r="B292" s="168"/>
      <c r="C292" s="165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</row>
    <row r="293" spans="1:28">
      <c r="A293" s="126"/>
      <c r="B293" s="168"/>
      <c r="C293" s="165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</row>
    <row r="294" spans="1:28">
      <c r="A294" s="126"/>
      <c r="B294" s="168"/>
      <c r="C294" s="165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</row>
    <row r="295" spans="1:28">
      <c r="A295" s="126"/>
      <c r="B295" s="168"/>
      <c r="C295" s="165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</row>
    <row r="296" spans="1:28">
      <c r="A296" s="126"/>
      <c r="B296" s="168"/>
      <c r="C296" s="165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</row>
    <row r="297" spans="1:28">
      <c r="A297" s="126"/>
      <c r="B297" s="168"/>
      <c r="C297" s="165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</row>
    <row r="298" spans="1:28">
      <c r="A298" s="126"/>
      <c r="B298" s="168"/>
      <c r="C298" s="165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</row>
    <row r="299" spans="1:28">
      <c r="A299" s="126"/>
      <c r="B299" s="168"/>
      <c r="C299" s="165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</row>
    <row r="300" spans="1:28">
      <c r="A300" s="126"/>
      <c r="B300" s="168"/>
      <c r="C300" s="165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</row>
    <row r="301" spans="1:28">
      <c r="A301" s="126"/>
      <c r="B301" s="168"/>
      <c r="C301" s="165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</row>
    <row r="302" spans="1:28">
      <c r="A302" s="126"/>
      <c r="B302" s="168"/>
      <c r="C302" s="165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</row>
    <row r="303" spans="1:28">
      <c r="A303" s="126"/>
      <c r="B303" s="168"/>
      <c r="C303" s="165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</row>
    <row r="304" spans="1:28">
      <c r="A304" s="126"/>
      <c r="B304" s="168"/>
      <c r="C304" s="165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</row>
    <row r="305" spans="1:28">
      <c r="A305" s="126"/>
      <c r="B305" s="168"/>
      <c r="C305" s="165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</row>
    <row r="306" spans="1:28">
      <c r="A306" s="126"/>
      <c r="B306" s="168"/>
      <c r="C306" s="165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</row>
    <row r="307" spans="1:28">
      <c r="A307" s="126"/>
      <c r="B307" s="168"/>
      <c r="C307" s="165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</row>
    <row r="308" spans="1:28">
      <c r="A308" s="126"/>
      <c r="B308" s="168"/>
      <c r="C308" s="165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</row>
    <row r="309" spans="1:28">
      <c r="A309" s="126"/>
      <c r="B309" s="168"/>
      <c r="C309" s="165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</row>
    <row r="310" spans="1:28">
      <c r="A310" s="126"/>
      <c r="B310" s="168"/>
      <c r="C310" s="165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</row>
    <row r="311" spans="1:28">
      <c r="A311" s="126"/>
      <c r="B311" s="168"/>
      <c r="C311" s="165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</row>
    <row r="312" spans="1:28">
      <c r="A312" s="126"/>
      <c r="B312" s="168"/>
      <c r="C312" s="165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</row>
    <row r="313" spans="1:28">
      <c r="A313" s="126"/>
      <c r="B313" s="168"/>
      <c r="C313" s="165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</row>
    <row r="314" spans="1:28">
      <c r="A314" s="126"/>
      <c r="B314" s="168"/>
      <c r="C314" s="165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</row>
    <row r="315" spans="1:28">
      <c r="A315" s="126"/>
      <c r="B315" s="168"/>
      <c r="C315" s="165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</row>
    <row r="316" spans="1:28">
      <c r="A316" s="126"/>
      <c r="B316" s="168"/>
      <c r="C316" s="165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</row>
    <row r="317" spans="1:28">
      <c r="A317" s="126"/>
      <c r="B317" s="168"/>
      <c r="C317" s="165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</row>
    <row r="318" spans="1:28">
      <c r="A318" s="126"/>
      <c r="B318" s="168"/>
      <c r="C318" s="165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</row>
    <row r="319" spans="1:28">
      <c r="A319" s="126"/>
      <c r="B319" s="168"/>
      <c r="C319" s="165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</row>
    <row r="320" spans="1:28">
      <c r="A320" s="126"/>
      <c r="B320" s="168"/>
      <c r="C320" s="165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</row>
    <row r="321" spans="1:28">
      <c r="A321" s="126"/>
      <c r="B321" s="168"/>
      <c r="C321" s="165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</row>
    <row r="322" spans="1:28">
      <c r="A322" s="126"/>
      <c r="B322" s="168"/>
      <c r="C322" s="165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</row>
    <row r="323" spans="1:28">
      <c r="A323" s="126"/>
      <c r="B323" s="168"/>
      <c r="C323" s="165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</row>
    <row r="324" spans="1:28">
      <c r="A324" s="126"/>
      <c r="B324" s="168"/>
      <c r="C324" s="165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</row>
    <row r="325" spans="1:28">
      <c r="A325" s="126"/>
      <c r="B325" s="168"/>
      <c r="C325" s="165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</row>
    <row r="326" spans="1:28">
      <c r="A326" s="126"/>
      <c r="B326" s="168"/>
      <c r="C326" s="165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</row>
    <row r="327" spans="1:28">
      <c r="A327" s="126"/>
      <c r="B327" s="168"/>
      <c r="C327" s="165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</row>
    <row r="328" spans="1:28">
      <c r="A328" s="126"/>
      <c r="B328" s="168"/>
      <c r="C328" s="165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</row>
    <row r="329" spans="1:28">
      <c r="A329" s="126"/>
      <c r="B329" s="168"/>
      <c r="C329" s="165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</row>
    <row r="330" spans="1:28">
      <c r="A330" s="126"/>
      <c r="B330" s="168"/>
      <c r="C330" s="165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</row>
    <row r="331" spans="1:28">
      <c r="A331" s="126"/>
      <c r="B331" s="168"/>
      <c r="C331" s="165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</row>
    <row r="332" spans="1:28">
      <c r="A332" s="126"/>
      <c r="B332" s="168"/>
      <c r="C332" s="165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</row>
    <row r="333" spans="1:28">
      <c r="A333" s="126"/>
      <c r="B333" s="168"/>
      <c r="C333" s="165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</row>
    <row r="334" spans="1:28">
      <c r="A334" s="126"/>
      <c r="B334" s="168"/>
      <c r="C334" s="165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</row>
    <row r="335" spans="1:28">
      <c r="A335" s="126"/>
      <c r="B335" s="168"/>
      <c r="C335" s="165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</row>
    <row r="336" spans="1:28">
      <c r="A336" s="126"/>
      <c r="B336" s="168"/>
      <c r="C336" s="165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</row>
    <row r="337" spans="1:28">
      <c r="A337" s="126"/>
      <c r="B337" s="168"/>
      <c r="C337" s="165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</row>
    <row r="338" spans="1:28">
      <c r="A338" s="126"/>
      <c r="B338" s="168"/>
      <c r="C338" s="165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</row>
    <row r="339" spans="1:28">
      <c r="A339" s="126"/>
      <c r="B339" s="168"/>
      <c r="C339" s="165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</row>
    <row r="340" spans="1:28">
      <c r="A340" s="126"/>
      <c r="B340" s="168"/>
      <c r="C340" s="165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</row>
    <row r="341" spans="1:28">
      <c r="A341" s="126"/>
      <c r="B341" s="168"/>
      <c r="C341" s="165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</row>
    <row r="342" spans="1:28">
      <c r="A342" s="126"/>
      <c r="B342" s="168"/>
      <c r="C342" s="165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</row>
    <row r="343" spans="1:28">
      <c r="A343" s="126"/>
      <c r="B343" s="168"/>
      <c r="C343" s="165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</row>
    <row r="344" spans="1:28">
      <c r="A344" s="126"/>
      <c r="B344" s="168"/>
      <c r="C344" s="165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</row>
    <row r="345" spans="1:28">
      <c r="A345" s="126"/>
      <c r="B345" s="168"/>
      <c r="C345" s="165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</row>
    <row r="346" spans="1:28">
      <c r="A346" s="126"/>
      <c r="B346" s="168"/>
      <c r="C346" s="165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</row>
    <row r="347" spans="1:28">
      <c r="A347" s="126"/>
      <c r="B347" s="168"/>
      <c r="C347" s="165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</row>
    <row r="348" spans="1:28">
      <c r="A348" s="126"/>
      <c r="B348" s="168"/>
      <c r="C348" s="165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</row>
    <row r="349" spans="1:28">
      <c r="A349" s="126"/>
      <c r="B349" s="168"/>
      <c r="C349" s="165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</row>
    <row r="350" spans="1:28">
      <c r="A350" s="126"/>
      <c r="B350" s="168"/>
      <c r="C350" s="165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</row>
    <row r="351" spans="1:28">
      <c r="A351" s="126"/>
      <c r="B351" s="168"/>
      <c r="C351" s="165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</row>
    <row r="352" spans="1:28">
      <c r="A352" s="126"/>
      <c r="B352" s="168"/>
      <c r="C352" s="165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</row>
    <row r="353" spans="1:28">
      <c r="A353" s="126"/>
      <c r="B353" s="168"/>
      <c r="C353" s="165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</row>
    <row r="354" spans="1:28">
      <c r="A354" s="126"/>
      <c r="B354" s="168"/>
      <c r="C354" s="165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</row>
    <row r="355" spans="1:28">
      <c r="A355" s="126"/>
      <c r="B355" s="168"/>
      <c r="C355" s="165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</row>
    <row r="356" spans="1:28">
      <c r="A356" s="126"/>
      <c r="B356" s="168"/>
      <c r="C356" s="165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</row>
    <row r="357" spans="1:28">
      <c r="A357" s="126"/>
      <c r="B357" s="168"/>
      <c r="C357" s="165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</row>
    <row r="358" spans="1:28">
      <c r="A358" s="126"/>
      <c r="B358" s="168"/>
      <c r="C358" s="165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</row>
    <row r="359" spans="1:28">
      <c r="A359" s="126"/>
      <c r="B359" s="168"/>
      <c r="C359" s="165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</row>
    <row r="360" spans="1:28">
      <c r="A360" s="126"/>
      <c r="B360" s="168"/>
      <c r="C360" s="165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</row>
    <row r="361" spans="1:28">
      <c r="A361" s="126"/>
      <c r="B361" s="168"/>
      <c r="C361" s="165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</row>
    <row r="362" spans="1:28">
      <c r="A362" s="126"/>
      <c r="B362" s="168"/>
      <c r="C362" s="165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</row>
    <row r="363" spans="1:28">
      <c r="A363" s="126"/>
      <c r="B363" s="168"/>
      <c r="C363" s="165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</row>
    <row r="364" spans="1:28">
      <c r="A364" s="126"/>
      <c r="B364" s="168"/>
      <c r="C364" s="165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</row>
    <row r="365" spans="1:28">
      <c r="A365" s="126"/>
      <c r="B365" s="168"/>
      <c r="C365" s="165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</row>
    <row r="366" spans="1:28">
      <c r="A366" s="126"/>
      <c r="B366" s="168"/>
      <c r="C366" s="165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</row>
    <row r="367" spans="1:28">
      <c r="A367" s="126"/>
      <c r="B367" s="168"/>
      <c r="C367" s="165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</row>
    <row r="368" spans="1:28">
      <c r="A368" s="126"/>
      <c r="B368" s="168"/>
      <c r="C368" s="165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</row>
    <row r="369" spans="1:28">
      <c r="A369" s="126"/>
      <c r="B369" s="168"/>
      <c r="C369" s="165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</row>
    <row r="370" spans="1:28">
      <c r="A370" s="126"/>
      <c r="B370" s="168"/>
      <c r="C370" s="165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</row>
    <row r="371" spans="1:28">
      <c r="A371" s="126"/>
      <c r="B371" s="168"/>
      <c r="C371" s="165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</row>
    <row r="372" spans="1:28">
      <c r="A372" s="126"/>
      <c r="B372" s="168"/>
      <c r="C372" s="165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</row>
    <row r="373" spans="1:28">
      <c r="A373" s="126"/>
      <c r="B373" s="168"/>
      <c r="C373" s="165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</row>
    <row r="374" spans="1:28">
      <c r="A374" s="126"/>
      <c r="B374" s="168"/>
      <c r="C374" s="165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</row>
    <row r="375" spans="1:28">
      <c r="A375" s="126"/>
      <c r="B375" s="168"/>
      <c r="C375" s="165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</row>
    <row r="376" spans="1:28">
      <c r="A376" s="126"/>
      <c r="B376" s="168"/>
      <c r="C376" s="165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</row>
    <row r="377" spans="1:28">
      <c r="A377" s="126"/>
      <c r="B377" s="168"/>
      <c r="C377" s="165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</row>
    <row r="378" spans="1:28">
      <c r="A378" s="126"/>
      <c r="B378" s="168"/>
      <c r="C378" s="165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</row>
    <row r="379" spans="1:28">
      <c r="A379" s="126"/>
      <c r="B379" s="168"/>
      <c r="C379" s="165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</row>
    <row r="380" spans="1:28">
      <c r="A380" s="126"/>
      <c r="B380" s="168"/>
      <c r="C380" s="165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</row>
    <row r="381" spans="1:28">
      <c r="A381" s="126"/>
      <c r="B381" s="168"/>
      <c r="C381" s="165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</row>
    <row r="382" spans="1:28">
      <c r="A382" s="126"/>
      <c r="B382" s="168"/>
      <c r="C382" s="165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</row>
    <row r="383" spans="1:28">
      <c r="A383" s="126"/>
      <c r="B383" s="168"/>
      <c r="C383" s="165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</row>
    <row r="384" spans="1:28">
      <c r="A384" s="126"/>
      <c r="B384" s="168"/>
      <c r="C384" s="165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</row>
    <row r="385" spans="1:28">
      <c r="A385" s="126"/>
      <c r="B385" s="168"/>
      <c r="C385" s="165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</row>
    <row r="386" spans="1:28">
      <c r="A386" s="126"/>
      <c r="B386" s="168"/>
      <c r="C386" s="165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</row>
    <row r="387" spans="1:28">
      <c r="A387" s="126"/>
      <c r="B387" s="168"/>
      <c r="C387" s="165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</row>
    <row r="388" spans="1:28">
      <c r="A388" s="126"/>
      <c r="B388" s="168"/>
      <c r="C388" s="165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</row>
    <row r="389" spans="1:28">
      <c r="A389" s="126"/>
      <c r="B389" s="168"/>
      <c r="C389" s="165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</row>
    <row r="390" spans="1:28">
      <c r="A390" s="126"/>
      <c r="B390" s="168"/>
      <c r="C390" s="165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</row>
    <row r="391" spans="1:28">
      <c r="A391" s="126"/>
      <c r="B391" s="168"/>
      <c r="C391" s="165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</row>
    <row r="392" spans="1:28">
      <c r="A392" s="126"/>
      <c r="B392" s="168"/>
      <c r="C392" s="165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</row>
    <row r="393" spans="1:28">
      <c r="A393" s="126"/>
      <c r="B393" s="168"/>
      <c r="C393" s="165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</row>
    <row r="394" spans="1:28">
      <c r="A394" s="126"/>
      <c r="B394" s="168"/>
      <c r="C394" s="165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</row>
    <row r="395" spans="1:28">
      <c r="A395" s="126"/>
      <c r="B395" s="168"/>
      <c r="C395" s="165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</row>
    <row r="396" spans="1:28">
      <c r="A396" s="126"/>
      <c r="B396" s="168"/>
      <c r="C396" s="165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</row>
    <row r="397" spans="1:28">
      <c r="A397" s="126"/>
      <c r="B397" s="168"/>
      <c r="C397" s="165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</row>
    <row r="398" spans="1:28">
      <c r="A398" s="126"/>
      <c r="B398" s="168"/>
      <c r="C398" s="165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</row>
    <row r="399" spans="1:28">
      <c r="A399" s="126"/>
      <c r="B399" s="168"/>
      <c r="C399" s="165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</row>
    <row r="400" spans="1:28">
      <c r="A400" s="126"/>
      <c r="B400" s="168"/>
      <c r="C400" s="165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</row>
    <row r="401" spans="1:28">
      <c r="A401" s="126"/>
      <c r="B401" s="168"/>
      <c r="C401" s="165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</row>
    <row r="402" spans="1:28">
      <c r="A402" s="126"/>
      <c r="B402" s="168"/>
      <c r="C402" s="165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</row>
    <row r="403" spans="1:28">
      <c r="A403" s="126"/>
      <c r="B403" s="168"/>
      <c r="C403" s="165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</row>
    <row r="404" spans="1:28">
      <c r="A404" s="126"/>
      <c r="B404" s="168"/>
      <c r="C404" s="165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</row>
    <row r="405" spans="1:28">
      <c r="A405" s="126"/>
      <c r="B405" s="168"/>
      <c r="C405" s="165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</row>
    <row r="406" spans="1:28">
      <c r="A406" s="126"/>
      <c r="B406" s="168"/>
      <c r="C406" s="165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</row>
    <row r="407" spans="1:28">
      <c r="A407" s="126"/>
      <c r="B407" s="168"/>
      <c r="C407" s="165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</row>
    <row r="408" spans="1:28">
      <c r="A408" s="126"/>
      <c r="B408" s="168"/>
      <c r="C408" s="165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</row>
    <row r="409" spans="1:28">
      <c r="A409" s="126"/>
      <c r="B409" s="168"/>
      <c r="C409" s="165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</row>
    <row r="410" spans="1:28">
      <c r="A410" s="126"/>
      <c r="B410" s="168"/>
      <c r="C410" s="165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</row>
    <row r="411" spans="1:28">
      <c r="A411" s="126"/>
      <c r="B411" s="168"/>
      <c r="C411" s="165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</row>
    <row r="412" spans="1:28">
      <c r="A412" s="126"/>
      <c r="B412" s="168"/>
      <c r="C412" s="165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</row>
    <row r="413" spans="1:28">
      <c r="A413" s="126"/>
      <c r="B413" s="168"/>
      <c r="C413" s="165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</row>
    <row r="414" spans="1:28">
      <c r="A414" s="126"/>
      <c r="B414" s="168"/>
      <c r="C414" s="165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</row>
    <row r="415" spans="1:28">
      <c r="A415" s="126"/>
      <c r="B415" s="168"/>
      <c r="C415" s="165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</row>
    <row r="416" spans="1:28">
      <c r="A416" s="126"/>
      <c r="B416" s="168"/>
      <c r="C416" s="165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</row>
    <row r="417" spans="1:28">
      <c r="A417" s="126"/>
      <c r="B417" s="168"/>
      <c r="C417" s="165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</row>
    <row r="418" spans="1:28">
      <c r="A418" s="126"/>
      <c r="B418" s="168"/>
      <c r="C418" s="165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</row>
    <row r="419" spans="1:28">
      <c r="A419" s="126"/>
      <c r="B419" s="168"/>
      <c r="C419" s="165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</row>
    <row r="420" spans="1:28">
      <c r="A420" s="126"/>
      <c r="B420" s="168"/>
      <c r="C420" s="165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</row>
    <row r="421" spans="1:28">
      <c r="A421" s="126"/>
      <c r="B421" s="168"/>
      <c r="C421" s="165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</row>
    <row r="422" spans="1:28">
      <c r="A422" s="126"/>
      <c r="B422" s="168"/>
      <c r="C422" s="165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</row>
    <row r="423" spans="1:28">
      <c r="A423" s="126"/>
      <c r="B423" s="168"/>
      <c r="C423" s="165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</row>
    <row r="424" spans="1:28">
      <c r="A424" s="126"/>
      <c r="B424" s="168"/>
      <c r="C424" s="165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</row>
    <row r="425" spans="1:28">
      <c r="A425" s="126"/>
      <c r="B425" s="168"/>
      <c r="C425" s="165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</row>
    <row r="426" spans="1:28">
      <c r="A426" s="126"/>
      <c r="B426" s="168"/>
      <c r="C426" s="165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</row>
    <row r="427" spans="1:28">
      <c r="A427" s="126"/>
      <c r="B427" s="168"/>
      <c r="C427" s="165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</row>
    <row r="428" spans="1:28">
      <c r="A428" s="126"/>
      <c r="B428" s="168"/>
      <c r="C428" s="165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</row>
    <row r="429" spans="1:28">
      <c r="A429" s="126"/>
      <c r="B429" s="168"/>
      <c r="C429" s="165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</row>
    <row r="430" spans="1:28">
      <c r="A430" s="126"/>
      <c r="B430" s="168"/>
      <c r="C430" s="165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</row>
    <row r="431" spans="1:28">
      <c r="A431" s="126"/>
      <c r="B431" s="168"/>
      <c r="C431" s="165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</row>
    <row r="432" spans="1:28">
      <c r="A432" s="126"/>
      <c r="B432" s="168"/>
      <c r="C432" s="165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</row>
    <row r="433" spans="1:28">
      <c r="A433" s="126"/>
      <c r="B433" s="168"/>
      <c r="C433" s="165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</row>
    <row r="434" spans="1:28">
      <c r="A434" s="126"/>
      <c r="B434" s="168"/>
      <c r="C434" s="165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</row>
    <row r="435" spans="1:28">
      <c r="A435" s="126"/>
      <c r="B435" s="168"/>
      <c r="C435" s="165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</row>
    <row r="436" spans="1:28">
      <c r="A436" s="126"/>
      <c r="B436" s="168"/>
      <c r="C436" s="165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</row>
    <row r="437" spans="1:28">
      <c r="A437" s="126"/>
      <c r="B437" s="168"/>
      <c r="C437" s="165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</row>
    <row r="438" spans="1:28">
      <c r="A438" s="126"/>
      <c r="B438" s="168"/>
      <c r="C438" s="165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</row>
    <row r="439" spans="1:28">
      <c r="A439" s="126"/>
      <c r="B439" s="168"/>
      <c r="C439" s="165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</row>
    <row r="440" spans="1:28">
      <c r="A440" s="126"/>
      <c r="B440" s="168"/>
      <c r="C440" s="165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</row>
    <row r="441" spans="1:28">
      <c r="A441" s="126"/>
      <c r="B441" s="168"/>
      <c r="C441" s="165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</row>
    <row r="442" spans="1:28">
      <c r="A442" s="126"/>
      <c r="B442" s="168"/>
      <c r="C442" s="165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</row>
    <row r="443" spans="1:28">
      <c r="A443" s="126"/>
      <c r="B443" s="168"/>
      <c r="C443" s="165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</row>
    <row r="444" spans="1:28">
      <c r="A444" s="126"/>
      <c r="B444" s="168"/>
      <c r="C444" s="165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</row>
    <row r="445" spans="1:28">
      <c r="A445" s="126"/>
      <c r="B445" s="168"/>
      <c r="C445" s="165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</row>
    <row r="446" spans="1:28">
      <c r="A446" s="126"/>
      <c r="B446" s="168"/>
      <c r="C446" s="165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</row>
    <row r="447" spans="1:28">
      <c r="A447" s="126"/>
      <c r="B447" s="168"/>
      <c r="C447" s="165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</row>
    <row r="448" spans="1:28">
      <c r="A448" s="126"/>
      <c r="B448" s="168"/>
      <c r="C448" s="165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</row>
    <row r="449" spans="1:28">
      <c r="A449" s="126"/>
      <c r="B449" s="168"/>
      <c r="C449" s="165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</row>
    <row r="450" spans="1:28">
      <c r="A450" s="126"/>
      <c r="B450" s="168"/>
      <c r="C450" s="165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</row>
    <row r="451" spans="1:28">
      <c r="A451" s="126"/>
      <c r="B451" s="168"/>
      <c r="C451" s="165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</row>
    <row r="452" spans="1:28">
      <c r="A452" s="126"/>
      <c r="B452" s="168"/>
      <c r="C452" s="165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</row>
    <row r="453" spans="1:28">
      <c r="A453" s="126"/>
      <c r="B453" s="168"/>
      <c r="C453" s="165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</row>
    <row r="454" spans="1:28">
      <c r="A454" s="126"/>
      <c r="B454" s="168"/>
      <c r="C454" s="165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</row>
    <row r="455" spans="1:28">
      <c r="A455" s="126"/>
      <c r="B455" s="168"/>
      <c r="C455" s="165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</row>
    <row r="456" spans="1:28">
      <c r="A456" s="126"/>
      <c r="B456" s="168"/>
      <c r="C456" s="165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</row>
    <row r="457" spans="1:28">
      <c r="A457" s="126"/>
      <c r="B457" s="168"/>
      <c r="C457" s="165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</row>
    <row r="458" spans="1:28">
      <c r="A458" s="126"/>
      <c r="B458" s="168"/>
      <c r="C458" s="165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</row>
    <row r="459" spans="1:28">
      <c r="A459" s="126"/>
      <c r="B459" s="168"/>
      <c r="C459" s="165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</row>
    <row r="460" spans="1:28">
      <c r="A460" s="126"/>
      <c r="B460" s="168"/>
      <c r="C460" s="165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</row>
    <row r="461" spans="1:28">
      <c r="A461" s="126"/>
      <c r="B461" s="168"/>
      <c r="C461" s="165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</row>
    <row r="462" spans="1:28">
      <c r="A462" s="126"/>
      <c r="B462" s="168"/>
      <c r="C462" s="165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</row>
    <row r="463" spans="1:28">
      <c r="A463" s="126"/>
      <c r="B463" s="168"/>
      <c r="C463" s="165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</row>
    <row r="464" spans="1:28">
      <c r="A464" s="126"/>
      <c r="B464" s="168"/>
      <c r="C464" s="165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</row>
    <row r="465" spans="1:28">
      <c r="A465" s="126"/>
      <c r="B465" s="168"/>
      <c r="C465" s="165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</row>
    <row r="466" spans="1:28">
      <c r="A466" s="126"/>
      <c r="B466" s="168"/>
      <c r="C466" s="165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</row>
    <row r="467" spans="1:28">
      <c r="A467" s="126"/>
      <c r="B467" s="168"/>
      <c r="C467" s="165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</row>
    <row r="468" spans="1:28">
      <c r="A468" s="126"/>
      <c r="B468" s="168"/>
      <c r="C468" s="165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</row>
    <row r="469" spans="1:28">
      <c r="A469" s="126"/>
      <c r="B469" s="168"/>
      <c r="C469" s="165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</row>
    <row r="470" spans="1:28">
      <c r="A470" s="126"/>
      <c r="B470" s="168"/>
      <c r="C470" s="165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</row>
    <row r="471" spans="1:28">
      <c r="A471" s="126"/>
      <c r="B471" s="168"/>
      <c r="C471" s="165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</row>
    <row r="472" spans="1:28">
      <c r="A472" s="126"/>
      <c r="B472" s="168"/>
      <c r="C472" s="165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</row>
    <row r="473" spans="1:28">
      <c r="A473" s="126"/>
      <c r="B473" s="168"/>
      <c r="C473" s="165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</row>
    <row r="474" spans="1:28">
      <c r="A474" s="126"/>
      <c r="B474" s="168"/>
      <c r="C474" s="165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</row>
    <row r="475" spans="1:28">
      <c r="A475" s="126"/>
      <c r="B475" s="168"/>
      <c r="C475" s="165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</row>
    <row r="476" spans="1:28">
      <c r="A476" s="126"/>
      <c r="B476" s="168"/>
      <c r="C476" s="165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</row>
    <row r="477" spans="1:28">
      <c r="A477" s="126"/>
      <c r="B477" s="168"/>
      <c r="C477" s="165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</row>
    <row r="478" spans="1:28">
      <c r="A478" s="126"/>
      <c r="B478" s="168"/>
      <c r="C478" s="165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</row>
    <row r="479" spans="1:28">
      <c r="A479" s="126"/>
      <c r="B479" s="168"/>
      <c r="C479" s="165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</row>
    <row r="480" spans="1:28">
      <c r="A480" s="126"/>
      <c r="B480" s="168"/>
      <c r="C480" s="165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</row>
    <row r="481" spans="1:28">
      <c r="A481" s="126"/>
      <c r="B481" s="168"/>
      <c r="C481" s="165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</row>
    <row r="482" spans="1:28">
      <c r="A482" s="126"/>
      <c r="B482" s="168"/>
      <c r="C482" s="165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</row>
    <row r="483" spans="1:28">
      <c r="A483" s="126"/>
      <c r="B483" s="168"/>
      <c r="C483" s="165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</row>
    <row r="484" spans="1:28">
      <c r="A484" s="126"/>
      <c r="B484" s="168"/>
      <c r="C484" s="165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</row>
    <row r="485" spans="1:28">
      <c r="A485" s="126"/>
      <c r="B485" s="168"/>
      <c r="C485" s="165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</row>
    <row r="486" spans="1:28">
      <c r="A486" s="126"/>
      <c r="B486" s="168"/>
      <c r="C486" s="165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</row>
    <row r="487" spans="1:28">
      <c r="A487" s="126"/>
      <c r="B487" s="168"/>
      <c r="C487" s="165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</row>
    <row r="488" spans="1:28">
      <c r="A488" s="126"/>
      <c r="B488" s="168"/>
      <c r="C488" s="165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</row>
    <row r="489" spans="1:28">
      <c r="A489" s="126"/>
      <c r="B489" s="168"/>
      <c r="C489" s="165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</row>
    <row r="490" spans="1:28">
      <c r="A490" s="126"/>
      <c r="B490" s="168"/>
      <c r="C490" s="165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</row>
    <row r="491" spans="1:28">
      <c r="A491" s="126"/>
      <c r="B491" s="168"/>
      <c r="C491" s="165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</row>
    <row r="492" spans="1:28">
      <c r="A492" s="126"/>
      <c r="B492" s="168"/>
      <c r="C492" s="165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</row>
    <row r="493" spans="1:28">
      <c r="A493" s="126"/>
      <c r="B493" s="168"/>
      <c r="C493" s="165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</row>
    <row r="494" spans="1:28">
      <c r="A494" s="126"/>
      <c r="B494" s="168"/>
      <c r="C494" s="165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</row>
    <row r="495" spans="1:28">
      <c r="A495" s="126"/>
      <c r="B495" s="168"/>
      <c r="C495" s="165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</row>
    <row r="496" spans="1:28">
      <c r="A496" s="126"/>
      <c r="B496" s="168"/>
      <c r="C496" s="165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</row>
    <row r="497" spans="1:28">
      <c r="A497" s="126"/>
      <c r="B497" s="168"/>
      <c r="C497" s="165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</row>
    <row r="498" spans="1:28">
      <c r="A498" s="126"/>
      <c r="B498" s="168"/>
      <c r="C498" s="165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</row>
    <row r="499" spans="1:28">
      <c r="A499" s="126"/>
      <c r="B499" s="168"/>
      <c r="C499" s="165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</row>
    <row r="500" spans="1:28">
      <c r="A500" s="126"/>
      <c r="B500" s="168"/>
      <c r="C500" s="165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</row>
    <row r="501" spans="1:28">
      <c r="A501" s="126"/>
      <c r="B501" s="168"/>
      <c r="C501" s="165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</row>
    <row r="502" spans="1:28">
      <c r="A502" s="126"/>
      <c r="B502" s="168"/>
      <c r="C502" s="165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</row>
    <row r="503" spans="1:28">
      <c r="A503" s="126"/>
      <c r="B503" s="168"/>
      <c r="C503" s="165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</row>
    <row r="504" spans="1:28">
      <c r="A504" s="126"/>
      <c r="B504" s="168"/>
      <c r="C504" s="165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</row>
    <row r="505" spans="1:28">
      <c r="A505" s="126"/>
      <c r="B505" s="168"/>
      <c r="C505" s="165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</row>
    <row r="506" spans="1:28">
      <c r="A506" s="126"/>
      <c r="B506" s="168"/>
      <c r="C506" s="165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</row>
    <row r="507" spans="1:28">
      <c r="A507" s="126"/>
      <c r="B507" s="168"/>
      <c r="C507" s="165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</row>
    <row r="508" spans="1:28">
      <c r="A508" s="126"/>
      <c r="B508" s="168"/>
      <c r="C508" s="165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</row>
    <row r="509" spans="1:28">
      <c r="A509" s="126"/>
      <c r="B509" s="168"/>
      <c r="C509" s="165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</row>
    <row r="510" spans="1:28">
      <c r="A510" s="126"/>
      <c r="B510" s="168"/>
      <c r="C510" s="165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</row>
    <row r="511" spans="1:28">
      <c r="A511" s="126"/>
      <c r="B511" s="168"/>
      <c r="C511" s="165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</row>
    <row r="512" spans="1:28">
      <c r="A512" s="126"/>
      <c r="B512" s="168"/>
      <c r="C512" s="165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</row>
    <row r="513" spans="1:28">
      <c r="A513" s="126"/>
      <c r="B513" s="168"/>
      <c r="C513" s="165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</row>
    <row r="514" spans="1:28">
      <c r="A514" s="126"/>
      <c r="B514" s="168"/>
      <c r="C514" s="165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</row>
    <row r="515" spans="1:28">
      <c r="A515" s="126"/>
      <c r="B515" s="168"/>
      <c r="C515" s="165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</row>
    <row r="516" spans="1:28">
      <c r="A516" s="126"/>
      <c r="B516" s="168"/>
      <c r="C516" s="165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</row>
    <row r="517" spans="1:28">
      <c r="A517" s="126"/>
      <c r="B517" s="168"/>
      <c r="C517" s="165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</row>
    <row r="518" spans="1:28">
      <c r="A518" s="126"/>
      <c r="B518" s="168"/>
      <c r="C518" s="165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</row>
    <row r="519" spans="1:28">
      <c r="A519" s="126"/>
      <c r="B519" s="168"/>
      <c r="C519" s="165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</row>
    <row r="520" spans="1:28">
      <c r="A520" s="126"/>
      <c r="B520" s="168"/>
      <c r="C520" s="165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</row>
    <row r="521" spans="1:28">
      <c r="A521" s="126"/>
      <c r="B521" s="168"/>
      <c r="C521" s="165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</row>
    <row r="522" spans="1:28">
      <c r="A522" s="126"/>
      <c r="B522" s="168"/>
      <c r="C522" s="165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</row>
    <row r="523" spans="1:28">
      <c r="A523" s="126"/>
      <c r="B523" s="168"/>
      <c r="C523" s="165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</row>
    <row r="524" spans="1:28">
      <c r="A524" s="126"/>
      <c r="B524" s="168"/>
      <c r="C524" s="165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</row>
    <row r="525" spans="1:28">
      <c r="A525" s="126"/>
      <c r="B525" s="168"/>
      <c r="C525" s="165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</row>
    <row r="526" spans="1:28">
      <c r="A526" s="126"/>
      <c r="B526" s="168"/>
      <c r="C526" s="165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</row>
    <row r="527" spans="1:28">
      <c r="A527" s="126"/>
      <c r="B527" s="168"/>
      <c r="C527" s="165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</row>
    <row r="528" spans="1:28">
      <c r="A528" s="126"/>
      <c r="B528" s="168"/>
      <c r="C528" s="165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</row>
    <row r="529" spans="1:28">
      <c r="A529" s="126"/>
      <c r="B529" s="168"/>
      <c r="C529" s="165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</row>
    <row r="530" spans="1:28">
      <c r="A530" s="126"/>
      <c r="B530" s="168"/>
      <c r="C530" s="165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</row>
    <row r="531" spans="1:28">
      <c r="A531" s="126"/>
      <c r="B531" s="168"/>
      <c r="C531" s="165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</row>
    <row r="532" spans="1:28">
      <c r="A532" s="126"/>
      <c r="B532" s="168"/>
      <c r="C532" s="165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</row>
    <row r="533" spans="1:28">
      <c r="A533" s="126"/>
      <c r="B533" s="168"/>
      <c r="C533" s="165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</row>
    <row r="534" spans="1:28">
      <c r="A534" s="126"/>
      <c r="B534" s="168"/>
      <c r="C534" s="165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</row>
    <row r="535" spans="1:28">
      <c r="A535" s="126"/>
      <c r="B535" s="168"/>
      <c r="C535" s="165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</row>
    <row r="536" spans="1:28">
      <c r="A536" s="126"/>
      <c r="B536" s="168"/>
      <c r="C536" s="165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</row>
    <row r="537" spans="1:28">
      <c r="A537" s="126"/>
      <c r="B537" s="168"/>
      <c r="C537" s="165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</row>
    <row r="538" spans="1:28">
      <c r="A538" s="126"/>
      <c r="B538" s="168"/>
      <c r="C538" s="165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</row>
    <row r="539" spans="1:28">
      <c r="A539" s="126"/>
      <c r="B539" s="168"/>
      <c r="C539" s="165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</row>
    <row r="540" spans="1:28">
      <c r="A540" s="126"/>
      <c r="B540" s="168"/>
      <c r="C540" s="165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</row>
    <row r="541" spans="1:28">
      <c r="A541" s="126"/>
      <c r="B541" s="168"/>
      <c r="C541" s="165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</row>
    <row r="542" spans="1:28">
      <c r="A542" s="126"/>
      <c r="B542" s="168"/>
      <c r="C542" s="165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</row>
    <row r="543" spans="1:28">
      <c r="A543" s="126"/>
      <c r="B543" s="168"/>
      <c r="C543" s="165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</row>
    <row r="544" spans="1:28">
      <c r="A544" s="126"/>
      <c r="B544" s="168"/>
      <c r="C544" s="165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</row>
    <row r="545" spans="1:28">
      <c r="A545" s="126"/>
      <c r="B545" s="168"/>
      <c r="C545" s="165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</row>
    <row r="546" spans="1:28">
      <c r="A546" s="126"/>
      <c r="B546" s="168"/>
      <c r="C546" s="165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</row>
    <row r="547" spans="1:28">
      <c r="A547" s="126"/>
      <c r="B547" s="168"/>
      <c r="C547" s="165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</row>
    <row r="548" spans="1:28">
      <c r="A548" s="126"/>
      <c r="B548" s="168"/>
      <c r="C548" s="165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</row>
    <row r="549" spans="1:28">
      <c r="A549" s="126"/>
      <c r="B549" s="168"/>
      <c r="C549" s="165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</row>
    <row r="550" spans="1:28">
      <c r="A550" s="126"/>
      <c r="B550" s="168"/>
      <c r="C550" s="165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</row>
    <row r="551" spans="1:28">
      <c r="A551" s="126"/>
      <c r="B551" s="168"/>
      <c r="C551" s="165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</row>
    <row r="552" spans="1:28">
      <c r="A552" s="126"/>
      <c r="B552" s="168"/>
      <c r="C552" s="165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</row>
    <row r="553" spans="1:28">
      <c r="A553" s="126"/>
      <c r="B553" s="168"/>
      <c r="C553" s="165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</row>
    <row r="554" spans="1:28">
      <c r="A554" s="126"/>
      <c r="B554" s="168"/>
      <c r="C554" s="165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</row>
    <row r="555" spans="1:28">
      <c r="A555" s="126"/>
      <c r="B555" s="168"/>
      <c r="C555" s="165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</row>
    <row r="556" spans="1:28">
      <c r="A556" s="126"/>
      <c r="B556" s="168"/>
      <c r="C556" s="165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</row>
    <row r="557" spans="1:28">
      <c r="A557" s="126"/>
      <c r="B557" s="168"/>
      <c r="C557" s="165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</row>
    <row r="558" spans="1:28">
      <c r="A558" s="126"/>
      <c r="B558" s="168"/>
      <c r="C558" s="165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</row>
    <row r="559" spans="1:28">
      <c r="A559" s="126"/>
      <c r="B559" s="168"/>
      <c r="C559" s="165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</row>
    <row r="560" spans="1:28">
      <c r="A560" s="126"/>
      <c r="B560" s="168"/>
      <c r="C560" s="165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</row>
    <row r="561" spans="1:28">
      <c r="A561" s="126"/>
      <c r="B561" s="168"/>
      <c r="C561" s="165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</row>
    <row r="562" spans="1:28">
      <c r="A562" s="126"/>
      <c r="B562" s="168"/>
      <c r="C562" s="165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</row>
    <row r="563" spans="1:28">
      <c r="A563" s="126"/>
      <c r="B563" s="168"/>
      <c r="C563" s="165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</row>
    <row r="564" spans="1:28">
      <c r="A564" s="126"/>
      <c r="B564" s="168"/>
      <c r="C564" s="165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</row>
    <row r="565" spans="1:28">
      <c r="A565" s="126"/>
      <c r="B565" s="168"/>
      <c r="C565" s="165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</row>
    <row r="566" spans="1:28">
      <c r="A566" s="126"/>
      <c r="B566" s="168"/>
      <c r="C566" s="165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</row>
    <row r="567" spans="1:28">
      <c r="A567" s="126"/>
      <c r="B567" s="168"/>
      <c r="C567" s="165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</row>
    <row r="568" spans="1:28">
      <c r="A568" s="126"/>
      <c r="B568" s="168"/>
      <c r="C568" s="165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</row>
    <row r="569" spans="1:28">
      <c r="A569" s="126"/>
      <c r="B569" s="168"/>
      <c r="C569" s="165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</row>
    <row r="570" spans="1:28">
      <c r="A570" s="126"/>
      <c r="B570" s="168"/>
      <c r="C570" s="165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</row>
    <row r="571" spans="1:28">
      <c r="A571" s="126"/>
      <c r="B571" s="168"/>
      <c r="C571" s="165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</row>
    <row r="572" spans="1:28">
      <c r="A572" s="126"/>
      <c r="B572" s="168"/>
      <c r="C572" s="165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</row>
    <row r="573" spans="1:28">
      <c r="A573" s="126"/>
      <c r="B573" s="168"/>
      <c r="C573" s="165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</row>
    <row r="574" spans="1:28">
      <c r="A574" s="126"/>
      <c r="B574" s="168"/>
      <c r="C574" s="165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</row>
    <row r="575" spans="1:28">
      <c r="A575" s="126"/>
      <c r="B575" s="168"/>
      <c r="C575" s="165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</row>
    <row r="576" spans="1:28">
      <c r="A576" s="126"/>
      <c r="B576" s="168"/>
      <c r="C576" s="165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</row>
    <row r="577" spans="1:28">
      <c r="A577" s="126"/>
      <c r="B577" s="168"/>
      <c r="C577" s="165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</row>
    <row r="578" spans="1:28">
      <c r="A578" s="126"/>
      <c r="B578" s="168"/>
      <c r="C578" s="165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</row>
    <row r="579" spans="1:28">
      <c r="A579" s="126"/>
      <c r="B579" s="168"/>
      <c r="C579" s="165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</row>
    <row r="580" spans="1:28">
      <c r="A580" s="126"/>
      <c r="B580" s="168"/>
      <c r="C580" s="165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</row>
    <row r="581" spans="1:28">
      <c r="A581" s="126"/>
      <c r="B581" s="168"/>
      <c r="C581" s="165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</row>
    <row r="582" spans="1:28">
      <c r="A582" s="126"/>
      <c r="B582" s="168"/>
      <c r="C582" s="165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</row>
    <row r="583" spans="1:28">
      <c r="A583" s="126"/>
      <c r="B583" s="168"/>
      <c r="C583" s="165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</row>
    <row r="584" spans="1:28">
      <c r="A584" s="126"/>
      <c r="B584" s="168"/>
      <c r="C584" s="165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</row>
    <row r="585" spans="1:28">
      <c r="A585" s="126"/>
      <c r="B585" s="168"/>
      <c r="C585" s="165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</row>
    <row r="586" spans="1:28">
      <c r="A586" s="126"/>
      <c r="B586" s="168"/>
      <c r="C586" s="165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</row>
    <row r="587" spans="1:28">
      <c r="A587" s="126"/>
      <c r="B587" s="168"/>
      <c r="C587" s="165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</row>
    <row r="588" spans="1:28">
      <c r="A588" s="126"/>
      <c r="B588" s="168"/>
      <c r="C588" s="165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</row>
    <row r="589" spans="1:28">
      <c r="A589" s="126"/>
      <c r="B589" s="168"/>
      <c r="C589" s="165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</row>
    <row r="590" spans="1:28">
      <c r="A590" s="126"/>
      <c r="B590" s="168"/>
      <c r="C590" s="165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</row>
    <row r="591" spans="1:28">
      <c r="A591" s="126"/>
      <c r="B591" s="168"/>
      <c r="C591" s="165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</row>
    <row r="592" spans="1:28">
      <c r="A592" s="126"/>
      <c r="B592" s="168"/>
      <c r="C592" s="165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</row>
    <row r="593" spans="1:28">
      <c r="A593" s="126"/>
      <c r="B593" s="168"/>
      <c r="C593" s="165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</row>
    <row r="594" spans="1:28">
      <c r="A594" s="126"/>
      <c r="B594" s="168"/>
      <c r="C594" s="165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</row>
    <row r="595" spans="1:28">
      <c r="A595" s="126"/>
      <c r="B595" s="168"/>
      <c r="C595" s="165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</row>
    <row r="596" spans="1:28">
      <c r="A596" s="126"/>
      <c r="B596" s="168"/>
      <c r="C596" s="165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</row>
    <row r="597" spans="1:28">
      <c r="A597" s="126"/>
      <c r="B597" s="168"/>
      <c r="C597" s="165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</row>
    <row r="598" spans="1:28">
      <c r="A598" s="126"/>
      <c r="B598" s="168"/>
      <c r="C598" s="165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</row>
    <row r="599" spans="1:28">
      <c r="A599" s="126"/>
      <c r="B599" s="168"/>
      <c r="C599" s="165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</row>
    <row r="600" spans="1:28">
      <c r="A600" s="126"/>
      <c r="B600" s="168"/>
      <c r="C600" s="165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</row>
    <row r="601" spans="1:28">
      <c r="A601" s="126"/>
      <c r="B601" s="168"/>
      <c r="C601" s="165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</row>
    <row r="602" spans="1:28">
      <c r="A602" s="126"/>
      <c r="B602" s="168"/>
      <c r="C602" s="165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</row>
    <row r="603" spans="1:28">
      <c r="A603" s="126"/>
      <c r="B603" s="168"/>
      <c r="C603" s="165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</row>
    <row r="604" spans="1:28">
      <c r="A604" s="126"/>
      <c r="B604" s="168"/>
      <c r="C604" s="165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</row>
    <row r="605" spans="1:28">
      <c r="A605" s="126"/>
      <c r="B605" s="168"/>
      <c r="C605" s="165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</row>
    <row r="606" spans="1:28">
      <c r="A606" s="126"/>
      <c r="B606" s="168"/>
      <c r="C606" s="165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</row>
    <row r="607" spans="1:28">
      <c r="A607" s="126"/>
      <c r="B607" s="168"/>
      <c r="C607" s="165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</row>
    <row r="608" spans="1:28">
      <c r="A608" s="126"/>
      <c r="B608" s="168"/>
      <c r="C608" s="165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</row>
    <row r="609" spans="1:28">
      <c r="A609" s="126"/>
      <c r="B609" s="168"/>
      <c r="C609" s="165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</row>
    <row r="610" spans="1:28">
      <c r="A610" s="126"/>
      <c r="B610" s="168"/>
      <c r="C610" s="165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</row>
    <row r="611" spans="1:28">
      <c r="A611" s="126"/>
      <c r="B611" s="168"/>
      <c r="C611" s="165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</row>
    <row r="612" spans="1:28">
      <c r="A612" s="126"/>
      <c r="B612" s="168"/>
      <c r="C612" s="165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</row>
    <row r="613" spans="1:28">
      <c r="A613" s="126"/>
      <c r="B613" s="168"/>
      <c r="C613" s="165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</row>
    <row r="614" spans="1:28">
      <c r="A614" s="126"/>
      <c r="B614" s="168"/>
      <c r="C614" s="165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</row>
    <row r="615" spans="1:28">
      <c r="A615" s="126"/>
      <c r="B615" s="168"/>
      <c r="C615" s="165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</row>
    <row r="616" spans="1:28">
      <c r="A616" s="126"/>
      <c r="B616" s="168"/>
      <c r="C616" s="165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</row>
    <row r="617" spans="1:28">
      <c r="A617" s="126"/>
      <c r="B617" s="168"/>
      <c r="C617" s="165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</row>
    <row r="618" spans="1:28">
      <c r="A618" s="126"/>
      <c r="B618" s="168"/>
      <c r="C618" s="165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</row>
    <row r="619" spans="1:28">
      <c r="A619" s="126"/>
      <c r="B619" s="168"/>
      <c r="C619" s="165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</row>
    <row r="620" spans="1:28">
      <c r="A620" s="126"/>
      <c r="B620" s="168"/>
      <c r="C620" s="165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</row>
    <row r="621" spans="1:28">
      <c r="A621" s="126"/>
      <c r="B621" s="168"/>
      <c r="C621" s="165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</row>
    <row r="622" spans="1:28">
      <c r="A622" s="126"/>
      <c r="B622" s="168"/>
      <c r="C622" s="165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</row>
    <row r="623" spans="1:28">
      <c r="A623" s="126"/>
      <c r="B623" s="168"/>
      <c r="C623" s="165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</row>
    <row r="624" spans="1:28">
      <c r="A624" s="126"/>
      <c r="B624" s="168"/>
      <c r="C624" s="165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</row>
    <row r="625" spans="1:28">
      <c r="A625" s="126"/>
      <c r="B625" s="168"/>
      <c r="C625" s="165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</row>
    <row r="626" spans="1:28">
      <c r="A626" s="126"/>
      <c r="B626" s="168"/>
      <c r="C626" s="165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</row>
    <row r="627" spans="1:28">
      <c r="A627" s="126"/>
      <c r="B627" s="168"/>
      <c r="C627" s="165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</row>
    <row r="628" spans="1:28">
      <c r="A628" s="126"/>
      <c r="B628" s="168"/>
      <c r="C628" s="165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</row>
    <row r="629" spans="1:28">
      <c r="A629" s="126"/>
      <c r="B629" s="168"/>
      <c r="C629" s="165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</row>
    <row r="630" spans="1:28">
      <c r="A630" s="126"/>
      <c r="B630" s="168"/>
      <c r="C630" s="165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</row>
    <row r="631" spans="1:28">
      <c r="A631" s="126"/>
      <c r="B631" s="168"/>
      <c r="C631" s="165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</row>
    <row r="632" spans="1:28">
      <c r="A632" s="126"/>
      <c r="B632" s="168"/>
      <c r="C632" s="165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</row>
    <row r="633" spans="1:28">
      <c r="A633" s="126"/>
      <c r="B633" s="168"/>
      <c r="C633" s="165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</row>
    <row r="634" spans="1:28">
      <c r="A634" s="126"/>
      <c r="B634" s="168"/>
      <c r="C634" s="165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</row>
    <row r="635" spans="1:28">
      <c r="A635" s="126"/>
      <c r="B635" s="168"/>
      <c r="C635" s="165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</row>
    <row r="636" spans="1:28">
      <c r="A636" s="126"/>
      <c r="B636" s="168"/>
      <c r="C636" s="165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</row>
    <row r="637" spans="1:28">
      <c r="A637" s="126"/>
      <c r="B637" s="168"/>
      <c r="C637" s="165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</row>
    <row r="638" spans="1:28">
      <c r="A638" s="126"/>
      <c r="B638" s="168"/>
      <c r="C638" s="165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</row>
    <row r="639" spans="1:28">
      <c r="A639" s="126"/>
      <c r="B639" s="168"/>
      <c r="C639" s="165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</row>
    <row r="640" spans="1:28">
      <c r="A640" s="126"/>
      <c r="B640" s="168"/>
      <c r="C640" s="165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</row>
    <row r="641" spans="1:28">
      <c r="A641" s="126"/>
      <c r="B641" s="168"/>
      <c r="C641" s="165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</row>
    <row r="642" spans="1:28">
      <c r="A642" s="126"/>
      <c r="B642" s="168"/>
      <c r="C642" s="165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</row>
    <row r="643" spans="1:28">
      <c r="A643" s="126"/>
      <c r="B643" s="168"/>
      <c r="C643" s="165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</row>
    <row r="644" spans="1:28">
      <c r="A644" s="126"/>
      <c r="B644" s="168"/>
      <c r="C644" s="165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</row>
    <row r="645" spans="1:28">
      <c r="A645" s="126"/>
      <c r="B645" s="168"/>
      <c r="C645" s="165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</row>
    <row r="646" spans="1:28">
      <c r="A646" s="126"/>
      <c r="B646" s="168"/>
      <c r="C646" s="165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</row>
    <row r="647" spans="1:28">
      <c r="A647" s="126"/>
      <c r="B647" s="168"/>
      <c r="C647" s="165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</row>
    <row r="648" spans="1:28">
      <c r="A648" s="126"/>
      <c r="B648" s="168"/>
      <c r="C648" s="165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</row>
    <row r="649" spans="1:28">
      <c r="A649" s="126"/>
      <c r="B649" s="168"/>
      <c r="C649" s="165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</row>
    <row r="650" spans="1:28">
      <c r="A650" s="126"/>
      <c r="B650" s="168"/>
      <c r="C650" s="165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</row>
    <row r="651" spans="1:28">
      <c r="A651" s="126"/>
      <c r="B651" s="168"/>
      <c r="C651" s="165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</row>
    <row r="652" spans="1:28">
      <c r="A652" s="126"/>
      <c r="B652" s="168"/>
      <c r="C652" s="165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</row>
    <row r="653" spans="1:28">
      <c r="A653" s="126"/>
      <c r="B653" s="168"/>
      <c r="C653" s="165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</row>
    <row r="654" spans="1:28">
      <c r="A654" s="126"/>
      <c r="B654" s="168"/>
      <c r="C654" s="165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</row>
    <row r="655" spans="1:28">
      <c r="A655" s="126"/>
      <c r="B655" s="168"/>
      <c r="C655" s="165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</row>
    <row r="656" spans="1:28">
      <c r="A656" s="126"/>
      <c r="B656" s="168"/>
      <c r="C656" s="165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</row>
    <row r="657" spans="1:28">
      <c r="A657" s="126"/>
      <c r="B657" s="168"/>
      <c r="C657" s="165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</row>
    <row r="658" spans="1:28">
      <c r="A658" s="126"/>
      <c r="B658" s="168"/>
      <c r="C658" s="165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</row>
    <row r="659" spans="1:28">
      <c r="A659" s="126"/>
      <c r="B659" s="168"/>
      <c r="C659" s="165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</row>
    <row r="660" spans="1:28">
      <c r="A660" s="126"/>
      <c r="B660" s="168"/>
      <c r="C660" s="165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</row>
    <row r="661" spans="1:28">
      <c r="A661" s="126"/>
      <c r="B661" s="168"/>
      <c r="C661" s="165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</row>
    <row r="662" spans="1:28">
      <c r="A662" s="126"/>
      <c r="B662" s="168"/>
      <c r="C662" s="165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</row>
    <row r="663" spans="1:28">
      <c r="A663" s="126"/>
      <c r="B663" s="168"/>
      <c r="C663" s="165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26"/>
    </row>
    <row r="664" spans="1:28">
      <c r="A664" s="126"/>
      <c r="B664" s="168"/>
      <c r="C664" s="165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</row>
    <row r="665" spans="1:28">
      <c r="A665" s="126"/>
      <c r="B665" s="168"/>
      <c r="C665" s="165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</row>
    <row r="666" spans="1:28">
      <c r="A666" s="126"/>
      <c r="B666" s="168"/>
      <c r="C666" s="165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</row>
    <row r="667" spans="1:28">
      <c r="A667" s="126"/>
      <c r="B667" s="168"/>
      <c r="C667" s="165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</row>
    <row r="668" spans="1:28">
      <c r="A668" s="126"/>
      <c r="B668" s="168"/>
      <c r="C668" s="165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</row>
    <row r="669" spans="1:28">
      <c r="A669" s="126"/>
      <c r="B669" s="168"/>
      <c r="C669" s="165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</row>
    <row r="670" spans="1:28">
      <c r="A670" s="126"/>
      <c r="B670" s="168"/>
      <c r="C670" s="165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</row>
    <row r="671" spans="1:28">
      <c r="A671" s="126"/>
      <c r="B671" s="168"/>
      <c r="C671" s="165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</row>
    <row r="672" spans="1:28">
      <c r="A672" s="126"/>
      <c r="B672" s="168"/>
      <c r="C672" s="165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</row>
    <row r="673" spans="1:28">
      <c r="A673" s="126"/>
      <c r="B673" s="168"/>
      <c r="C673" s="165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</row>
    <row r="674" spans="1:28">
      <c r="A674" s="126"/>
      <c r="B674" s="168"/>
      <c r="C674" s="165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</row>
    <row r="675" spans="1:28">
      <c r="A675" s="126"/>
      <c r="B675" s="168"/>
      <c r="C675" s="165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</row>
    <row r="676" spans="1:28">
      <c r="A676" s="126"/>
      <c r="B676" s="168"/>
      <c r="C676" s="165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</row>
    <row r="677" spans="1:28">
      <c r="A677" s="126"/>
      <c r="B677" s="168"/>
      <c r="C677" s="165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</row>
    <row r="678" spans="1:28">
      <c r="A678" s="126"/>
      <c r="B678" s="168"/>
      <c r="C678" s="165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</row>
    <row r="679" spans="1:28">
      <c r="A679" s="126"/>
      <c r="B679" s="168"/>
      <c r="C679" s="165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</row>
    <row r="680" spans="1:28">
      <c r="A680" s="126"/>
      <c r="B680" s="168"/>
      <c r="C680" s="165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</row>
    <row r="681" spans="1:28">
      <c r="A681" s="126"/>
      <c r="B681" s="168"/>
      <c r="C681" s="165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</row>
    <row r="682" spans="1:28">
      <c r="A682" s="126"/>
      <c r="B682" s="168"/>
      <c r="C682" s="165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</row>
    <row r="683" spans="1:28">
      <c r="A683" s="126"/>
      <c r="B683" s="168"/>
      <c r="C683" s="165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</row>
    <row r="684" spans="1:28">
      <c r="A684" s="126"/>
      <c r="B684" s="168"/>
      <c r="C684" s="165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</row>
    <row r="685" spans="1:28">
      <c r="A685" s="126"/>
      <c r="B685" s="168"/>
      <c r="C685" s="165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</row>
    <row r="686" spans="1:28">
      <c r="A686" s="126"/>
      <c r="B686" s="168"/>
      <c r="C686" s="165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</row>
    <row r="687" spans="1:28">
      <c r="A687" s="126"/>
      <c r="B687" s="168"/>
      <c r="C687" s="165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</row>
    <row r="688" spans="1:28">
      <c r="A688" s="126"/>
      <c r="B688" s="168"/>
      <c r="C688" s="165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</row>
    <row r="689" spans="1:28">
      <c r="A689" s="126"/>
      <c r="B689" s="168"/>
      <c r="C689" s="165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</row>
    <row r="690" spans="1:28">
      <c r="A690" s="126"/>
      <c r="B690" s="168"/>
      <c r="C690" s="165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</row>
    <row r="691" spans="1:28">
      <c r="A691" s="126"/>
      <c r="B691" s="168"/>
      <c r="C691" s="165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</row>
    <row r="692" spans="1:28">
      <c r="A692" s="126"/>
      <c r="B692" s="168"/>
      <c r="C692" s="165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</row>
    <row r="693" spans="1:28">
      <c r="A693" s="126"/>
      <c r="B693" s="168"/>
      <c r="C693" s="165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</row>
    <row r="694" spans="1:28">
      <c r="A694" s="126"/>
      <c r="B694" s="168"/>
      <c r="C694" s="165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</row>
    <row r="695" spans="1:28">
      <c r="A695" s="126"/>
      <c r="B695" s="168"/>
      <c r="C695" s="165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</row>
    <row r="696" spans="1:28">
      <c r="A696" s="126"/>
      <c r="B696" s="168"/>
      <c r="C696" s="165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</row>
    <row r="697" spans="1:28">
      <c r="A697" s="126"/>
      <c r="B697" s="168"/>
      <c r="C697" s="165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26"/>
    </row>
    <row r="698" spans="1:28">
      <c r="A698" s="126"/>
      <c r="B698" s="168"/>
      <c r="C698" s="165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</row>
    <row r="699" spans="1:28">
      <c r="A699" s="126"/>
      <c r="B699" s="168"/>
      <c r="C699" s="165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</row>
    <row r="700" spans="1:28">
      <c r="A700" s="126"/>
      <c r="B700" s="168"/>
      <c r="C700" s="165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</row>
    <row r="701" spans="1:28">
      <c r="A701" s="126"/>
      <c r="B701" s="168"/>
      <c r="C701" s="165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</row>
    <row r="702" spans="1:28">
      <c r="A702" s="126"/>
      <c r="B702" s="168"/>
      <c r="C702" s="165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</row>
    <row r="703" spans="1:28">
      <c r="A703" s="126"/>
      <c r="B703" s="168"/>
      <c r="C703" s="165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26"/>
    </row>
    <row r="704" spans="1:28">
      <c r="A704" s="126"/>
      <c r="B704" s="168"/>
      <c r="C704" s="165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</row>
    <row r="705" spans="1:28">
      <c r="A705" s="126"/>
      <c r="B705" s="168"/>
      <c r="C705" s="165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</row>
    <row r="706" spans="1:28">
      <c r="A706" s="126"/>
      <c r="B706" s="168"/>
      <c r="C706" s="165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  <c r="AB706" s="126"/>
    </row>
    <row r="707" spans="1:28">
      <c r="A707" s="126"/>
      <c r="B707" s="168"/>
      <c r="C707" s="165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</row>
    <row r="708" spans="1:28">
      <c r="A708" s="126"/>
      <c r="B708" s="168"/>
      <c r="C708" s="165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</row>
    <row r="709" spans="1:28">
      <c r="A709" s="126"/>
      <c r="B709" s="168"/>
      <c r="C709" s="165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  <c r="AB709" s="126"/>
    </row>
    <row r="710" spans="1:28">
      <c r="A710" s="126"/>
      <c r="B710" s="168"/>
      <c r="C710" s="165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</row>
    <row r="711" spans="1:28">
      <c r="A711" s="126"/>
      <c r="B711" s="168"/>
      <c r="C711" s="165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</row>
    <row r="712" spans="1:28">
      <c r="A712" s="126"/>
      <c r="B712" s="168"/>
      <c r="C712" s="165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</row>
    <row r="713" spans="1:28">
      <c r="A713" s="126"/>
      <c r="B713" s="168"/>
      <c r="C713" s="165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  <c r="AB713" s="126"/>
    </row>
    <row r="714" spans="1:28">
      <c r="A714" s="126"/>
      <c r="B714" s="168"/>
      <c r="C714" s="165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</row>
    <row r="715" spans="1:28">
      <c r="A715" s="126"/>
      <c r="B715" s="168"/>
      <c r="C715" s="165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</row>
    <row r="716" spans="1:28">
      <c r="A716" s="126"/>
      <c r="B716" s="168"/>
      <c r="C716" s="165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</row>
    <row r="717" spans="1:28">
      <c r="A717" s="126"/>
      <c r="B717" s="168"/>
      <c r="C717" s="165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</row>
    <row r="718" spans="1:28">
      <c r="A718" s="126"/>
      <c r="B718" s="168"/>
      <c r="C718" s="165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</row>
    <row r="719" spans="1:28">
      <c r="A719" s="126"/>
      <c r="B719" s="168"/>
      <c r="C719" s="165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</row>
    <row r="720" spans="1:28">
      <c r="A720" s="126"/>
      <c r="B720" s="168"/>
      <c r="C720" s="165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</row>
    <row r="721" spans="1:28">
      <c r="A721" s="126"/>
      <c r="B721" s="168"/>
      <c r="C721" s="165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</row>
    <row r="722" spans="1:28">
      <c r="A722" s="126"/>
      <c r="B722" s="168"/>
      <c r="C722" s="165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</row>
    <row r="723" spans="1:28">
      <c r="A723" s="126"/>
      <c r="B723" s="168"/>
      <c r="C723" s="165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</row>
    <row r="724" spans="1:28">
      <c r="A724" s="126"/>
      <c r="B724" s="168"/>
      <c r="C724" s="165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</row>
    <row r="725" spans="1:28">
      <c r="A725" s="126"/>
      <c r="B725" s="168"/>
      <c r="C725" s="165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</row>
    <row r="726" spans="1:28">
      <c r="A726" s="126"/>
      <c r="B726" s="168"/>
      <c r="C726" s="165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</row>
    <row r="727" spans="1:28">
      <c r="A727" s="126"/>
      <c r="B727" s="168"/>
      <c r="C727" s="165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</row>
    <row r="728" spans="1:28">
      <c r="A728" s="126"/>
      <c r="B728" s="168"/>
      <c r="C728" s="165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</row>
    <row r="729" spans="1:28">
      <c r="A729" s="126"/>
      <c r="B729" s="168"/>
      <c r="C729" s="165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</row>
    <row r="730" spans="1:28">
      <c r="A730" s="126"/>
      <c r="B730" s="168"/>
      <c r="C730" s="165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</row>
    <row r="731" spans="1:28">
      <c r="A731" s="126"/>
      <c r="B731" s="168"/>
      <c r="C731" s="165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</row>
    <row r="732" spans="1:28">
      <c r="A732" s="126"/>
      <c r="B732" s="168"/>
      <c r="C732" s="165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</row>
    <row r="733" spans="1:28">
      <c r="A733" s="126"/>
      <c r="B733" s="168"/>
      <c r="C733" s="165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</row>
    <row r="734" spans="1:28">
      <c r="A734" s="126"/>
      <c r="B734" s="168"/>
      <c r="C734" s="165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</row>
    <row r="735" spans="1:28">
      <c r="A735" s="126"/>
      <c r="B735" s="168"/>
      <c r="C735" s="165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</row>
    <row r="736" spans="1:28">
      <c r="A736" s="126"/>
      <c r="B736" s="168"/>
      <c r="C736" s="165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</row>
    <row r="737" spans="1:28">
      <c r="A737" s="126"/>
      <c r="B737" s="168"/>
      <c r="C737" s="165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</row>
    <row r="738" spans="1:28">
      <c r="A738" s="126"/>
      <c r="B738" s="168"/>
      <c r="C738" s="165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</row>
    <row r="739" spans="1:28">
      <c r="A739" s="126"/>
      <c r="B739" s="168"/>
      <c r="C739" s="165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</row>
    <row r="740" spans="1:28">
      <c r="A740" s="126"/>
      <c r="B740" s="168"/>
      <c r="C740" s="165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</row>
    <row r="741" spans="1:28">
      <c r="A741" s="126"/>
      <c r="B741" s="168"/>
      <c r="C741" s="165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</row>
    <row r="742" spans="1:28">
      <c r="A742" s="126"/>
      <c r="B742" s="168"/>
      <c r="C742" s="165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</row>
    <row r="743" spans="1:28">
      <c r="A743" s="126"/>
      <c r="B743" s="168"/>
      <c r="C743" s="165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</row>
    <row r="744" spans="1:28">
      <c r="A744" s="126"/>
      <c r="B744" s="168"/>
      <c r="C744" s="165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</row>
    <row r="745" spans="1:28">
      <c r="A745" s="126"/>
      <c r="B745" s="168"/>
      <c r="C745" s="165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</row>
    <row r="746" spans="1:28">
      <c r="A746" s="126"/>
      <c r="B746" s="168"/>
      <c r="C746" s="165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</row>
    <row r="747" spans="1:28">
      <c r="A747" s="126"/>
      <c r="B747" s="168"/>
      <c r="C747" s="165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</row>
    <row r="748" spans="1:28">
      <c r="A748" s="126"/>
      <c r="B748" s="168"/>
      <c r="C748" s="165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</row>
    <row r="749" spans="1:28">
      <c r="A749" s="126"/>
      <c r="B749" s="168"/>
      <c r="C749" s="165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</row>
    <row r="750" spans="1:28">
      <c r="A750" s="126"/>
      <c r="B750" s="168"/>
      <c r="C750" s="165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</row>
    <row r="751" spans="1:28">
      <c r="A751" s="126"/>
      <c r="B751" s="168"/>
      <c r="C751" s="165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</row>
    <row r="752" spans="1:28">
      <c r="A752" s="126"/>
      <c r="B752" s="168"/>
      <c r="C752" s="165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</row>
    <row r="753" spans="1:28">
      <c r="A753" s="126"/>
      <c r="B753" s="168"/>
      <c r="C753" s="165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</row>
    <row r="754" spans="1:28">
      <c r="A754" s="126"/>
      <c r="B754" s="168"/>
      <c r="C754" s="165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</row>
    <row r="755" spans="1:28">
      <c r="A755" s="126"/>
      <c r="B755" s="168"/>
      <c r="C755" s="165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</row>
    <row r="756" spans="1:28">
      <c r="A756" s="126"/>
      <c r="B756" s="168"/>
      <c r="C756" s="165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</row>
    <row r="757" spans="1:28">
      <c r="A757" s="126"/>
      <c r="B757" s="168"/>
      <c r="C757" s="165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</row>
    <row r="758" spans="1:28">
      <c r="A758" s="126"/>
      <c r="B758" s="168"/>
      <c r="C758" s="165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  <c r="AB758" s="126"/>
    </row>
    <row r="759" spans="1:28">
      <c r="A759" s="126"/>
      <c r="B759" s="168"/>
      <c r="C759" s="165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  <c r="AB759" s="126"/>
    </row>
    <row r="760" spans="1:28">
      <c r="A760" s="126"/>
      <c r="B760" s="168"/>
      <c r="C760" s="165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  <c r="AB760" s="126"/>
    </row>
    <row r="761" spans="1:28">
      <c r="A761" s="126"/>
      <c r="B761" s="168"/>
      <c r="C761" s="165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  <c r="AB761" s="126"/>
    </row>
    <row r="762" spans="1:28">
      <c r="A762" s="126"/>
      <c r="B762" s="168"/>
      <c r="C762" s="165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  <c r="AB762" s="126"/>
    </row>
    <row r="763" spans="1:28">
      <c r="A763" s="126"/>
      <c r="B763" s="168"/>
      <c r="C763" s="165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  <c r="AB763" s="126"/>
    </row>
    <row r="764" spans="1:28">
      <c r="A764" s="126"/>
      <c r="B764" s="168"/>
      <c r="C764" s="165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  <c r="AA764" s="126"/>
      <c r="AB764" s="126"/>
    </row>
    <row r="765" spans="1:28">
      <c r="A765" s="126"/>
      <c r="B765" s="168"/>
      <c r="C765" s="165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</row>
    <row r="766" spans="1:28">
      <c r="A766" s="126"/>
      <c r="B766" s="168"/>
      <c r="C766" s="165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</row>
    <row r="767" spans="1:28">
      <c r="A767" s="126"/>
      <c r="B767" s="168"/>
      <c r="C767" s="165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  <c r="AB767" s="126"/>
    </row>
    <row r="768" spans="1:28">
      <c r="A768" s="126"/>
      <c r="B768" s="168"/>
      <c r="C768" s="165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</row>
    <row r="769" spans="1:28">
      <c r="A769" s="126"/>
      <c r="B769" s="168"/>
      <c r="C769" s="165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  <c r="AB769" s="126"/>
    </row>
    <row r="770" spans="1:28">
      <c r="A770" s="126"/>
      <c r="B770" s="168"/>
      <c r="C770" s="165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  <c r="AB770" s="126"/>
    </row>
    <row r="771" spans="1:28">
      <c r="A771" s="126"/>
      <c r="B771" s="168"/>
      <c r="C771" s="165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  <c r="AA771" s="126"/>
      <c r="AB771" s="126"/>
    </row>
    <row r="772" spans="1:28">
      <c r="A772" s="126"/>
      <c r="B772" s="168"/>
      <c r="C772" s="165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  <c r="AB772" s="126"/>
    </row>
    <row r="773" spans="1:28">
      <c r="A773" s="126"/>
      <c r="B773" s="168"/>
      <c r="C773" s="165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  <c r="AB773" s="126"/>
    </row>
    <row r="774" spans="1:28">
      <c r="A774" s="126"/>
      <c r="B774" s="168"/>
      <c r="C774" s="165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  <c r="AB774" s="126"/>
    </row>
    <row r="775" spans="1:28">
      <c r="A775" s="126"/>
      <c r="B775" s="168"/>
      <c r="C775" s="165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  <c r="AB775" s="126"/>
    </row>
    <row r="776" spans="1:28">
      <c r="A776" s="126"/>
      <c r="B776" s="168"/>
      <c r="C776" s="165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  <c r="AB776" s="126"/>
    </row>
    <row r="777" spans="1:28">
      <c r="A777" s="126"/>
      <c r="B777" s="168"/>
      <c r="C777" s="165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</row>
    <row r="778" spans="1:28">
      <c r="A778" s="126"/>
      <c r="B778" s="168"/>
      <c r="C778" s="165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</row>
    <row r="779" spans="1:28">
      <c r="A779" s="126"/>
      <c r="B779" s="168"/>
      <c r="C779" s="165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  <c r="AA779" s="126"/>
      <c r="AB779" s="126"/>
    </row>
    <row r="780" spans="1:28">
      <c r="A780" s="126"/>
      <c r="B780" s="168"/>
      <c r="C780" s="165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  <c r="AA780" s="126"/>
      <c r="AB780" s="126"/>
    </row>
    <row r="781" spans="1:28">
      <c r="A781" s="126"/>
      <c r="B781" s="168"/>
      <c r="C781" s="165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</row>
    <row r="782" spans="1:28">
      <c r="A782" s="126"/>
      <c r="B782" s="168"/>
      <c r="C782" s="165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  <c r="AB782" s="126"/>
    </row>
    <row r="783" spans="1:28">
      <c r="A783" s="126"/>
      <c r="B783" s="168"/>
      <c r="C783" s="165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  <c r="AB783" s="126"/>
    </row>
    <row r="784" spans="1:28">
      <c r="A784" s="126"/>
      <c r="B784" s="168"/>
      <c r="C784" s="165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  <c r="AB784" s="126"/>
    </row>
    <row r="785" spans="1:28">
      <c r="A785" s="126"/>
      <c r="B785" s="168"/>
      <c r="C785" s="165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  <c r="AB785" s="126"/>
    </row>
    <row r="786" spans="1:28">
      <c r="A786" s="126"/>
      <c r="B786" s="168"/>
      <c r="C786" s="165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  <c r="AB786" s="126"/>
    </row>
    <row r="787" spans="1:28">
      <c r="A787" s="126"/>
      <c r="B787" s="168"/>
      <c r="C787" s="165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  <c r="AA787" s="126"/>
      <c r="AB787" s="126"/>
    </row>
    <row r="788" spans="1:28">
      <c r="A788" s="126"/>
      <c r="B788" s="168"/>
      <c r="C788" s="165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  <c r="AB788" s="126"/>
    </row>
    <row r="789" spans="1:28">
      <c r="A789" s="126"/>
      <c r="B789" s="168"/>
      <c r="C789" s="165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</row>
    <row r="790" spans="1:28">
      <c r="A790" s="126"/>
      <c r="B790" s="168"/>
      <c r="C790" s="165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  <c r="AB790" s="126"/>
    </row>
    <row r="791" spans="1:28">
      <c r="A791" s="126"/>
      <c r="B791" s="168"/>
      <c r="C791" s="165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  <c r="AB791" s="126"/>
    </row>
    <row r="792" spans="1:28">
      <c r="A792" s="126"/>
      <c r="B792" s="168"/>
      <c r="C792" s="165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</row>
    <row r="793" spans="1:28">
      <c r="A793" s="126"/>
      <c r="B793" s="168"/>
      <c r="C793" s="165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  <c r="AB793" s="126"/>
    </row>
    <row r="794" spans="1:28">
      <c r="A794" s="126"/>
      <c r="B794" s="168"/>
      <c r="C794" s="165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  <c r="AB794" s="126"/>
    </row>
    <row r="795" spans="1:28">
      <c r="A795" s="126"/>
      <c r="B795" s="168"/>
      <c r="C795" s="165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  <c r="AA795" s="126"/>
      <c r="AB795" s="126"/>
    </row>
    <row r="796" spans="1:28">
      <c r="A796" s="126"/>
      <c r="B796" s="168"/>
      <c r="C796" s="165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  <c r="AA796" s="126"/>
      <c r="AB796" s="126"/>
    </row>
    <row r="797" spans="1:28">
      <c r="A797" s="126"/>
      <c r="B797" s="168"/>
      <c r="C797" s="165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  <c r="AA797" s="126"/>
      <c r="AB797" s="126"/>
    </row>
    <row r="798" spans="1:28">
      <c r="A798" s="126"/>
      <c r="B798" s="168"/>
      <c r="C798" s="165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  <c r="AA798" s="126"/>
      <c r="AB798" s="126"/>
    </row>
    <row r="799" spans="1:28">
      <c r="A799" s="126"/>
      <c r="B799" s="168"/>
      <c r="C799" s="165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  <c r="AB799" s="126"/>
    </row>
    <row r="800" spans="1:28">
      <c r="A800" s="126"/>
      <c r="B800" s="168"/>
      <c r="C800" s="165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  <c r="AB800" s="126"/>
    </row>
    <row r="801" spans="1:28">
      <c r="A801" s="126"/>
      <c r="B801" s="168"/>
      <c r="C801" s="165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  <c r="AA801" s="126"/>
      <c r="AB801" s="126"/>
    </row>
    <row r="802" spans="1:28">
      <c r="A802" s="126"/>
      <c r="B802" s="168"/>
      <c r="C802" s="165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  <c r="AA802" s="126"/>
      <c r="AB802" s="126"/>
    </row>
    <row r="803" spans="1:28">
      <c r="A803" s="126"/>
      <c r="B803" s="168"/>
      <c r="C803" s="165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  <c r="AB803" s="126"/>
    </row>
    <row r="804" spans="1:28">
      <c r="A804" s="126"/>
      <c r="B804" s="168"/>
      <c r="C804" s="165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  <c r="AA804" s="126"/>
      <c r="AB804" s="126"/>
    </row>
    <row r="805" spans="1:28">
      <c r="A805" s="126"/>
      <c r="B805" s="168"/>
      <c r="C805" s="165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  <c r="AA805" s="126"/>
      <c r="AB805" s="126"/>
    </row>
    <row r="806" spans="1:28">
      <c r="A806" s="126"/>
      <c r="B806" s="168"/>
      <c r="C806" s="165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  <c r="AB806" s="126"/>
    </row>
    <row r="807" spans="1:28">
      <c r="A807" s="126"/>
      <c r="B807" s="168"/>
      <c r="C807" s="165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  <c r="AB807" s="126"/>
    </row>
    <row r="808" spans="1:28">
      <c r="A808" s="126"/>
      <c r="B808" s="168"/>
      <c r="C808" s="165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  <c r="AA808" s="126"/>
      <c r="AB808" s="126"/>
    </row>
    <row r="809" spans="1:28">
      <c r="A809" s="126"/>
      <c r="B809" s="168"/>
      <c r="C809" s="165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  <c r="AA809" s="126"/>
      <c r="AB809" s="126"/>
    </row>
    <row r="810" spans="1:28">
      <c r="A810" s="126"/>
      <c r="B810" s="168"/>
      <c r="C810" s="165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  <c r="AA810" s="126"/>
      <c r="AB810" s="126"/>
    </row>
    <row r="811" spans="1:28">
      <c r="A811" s="126"/>
      <c r="B811" s="168"/>
      <c r="C811" s="165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  <c r="AA811" s="126"/>
      <c r="AB811" s="126"/>
    </row>
    <row r="812" spans="1:28">
      <c r="A812" s="126"/>
      <c r="B812" s="168"/>
      <c r="C812" s="165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  <c r="AA812" s="126"/>
      <c r="AB812" s="126"/>
    </row>
    <row r="813" spans="1:28">
      <c r="A813" s="126"/>
      <c r="B813" s="168"/>
      <c r="C813" s="165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  <c r="AB813" s="126"/>
    </row>
    <row r="814" spans="1:28">
      <c r="A814" s="126"/>
      <c r="B814" s="168"/>
      <c r="C814" s="165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</row>
    <row r="815" spans="1:28">
      <c r="A815" s="126"/>
      <c r="B815" s="168"/>
      <c r="C815" s="165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  <c r="AB815" s="126"/>
    </row>
    <row r="816" spans="1:28">
      <c r="A816" s="126"/>
      <c r="B816" s="168"/>
      <c r="C816" s="165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  <c r="AB816" s="126"/>
    </row>
    <row r="817" spans="1:28">
      <c r="A817" s="126"/>
      <c r="B817" s="168"/>
      <c r="C817" s="165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  <c r="AB817" s="126"/>
    </row>
    <row r="818" spans="1:28">
      <c r="A818" s="126"/>
      <c r="B818" s="168"/>
      <c r="C818" s="165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  <c r="AB818" s="126"/>
    </row>
    <row r="819" spans="1:28">
      <c r="A819" s="126"/>
      <c r="B819" s="168"/>
      <c r="C819" s="165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  <c r="AB819" s="126"/>
    </row>
    <row r="820" spans="1:28">
      <c r="A820" s="126"/>
      <c r="B820" s="168"/>
      <c r="C820" s="165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  <c r="AB820" s="126"/>
    </row>
    <row r="821" spans="1:28">
      <c r="A821" s="126"/>
      <c r="B821" s="168"/>
      <c r="C821" s="165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  <c r="AB821" s="126"/>
    </row>
    <row r="822" spans="1:28">
      <c r="A822" s="126"/>
      <c r="B822" s="168"/>
      <c r="C822" s="165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  <c r="AB822" s="126"/>
    </row>
    <row r="823" spans="1:28">
      <c r="A823" s="126"/>
      <c r="B823" s="168"/>
      <c r="C823" s="165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  <c r="AB823" s="126"/>
    </row>
    <row r="824" spans="1:28">
      <c r="A824" s="126"/>
      <c r="B824" s="168"/>
      <c r="C824" s="165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</row>
    <row r="825" spans="1:28">
      <c r="A825" s="126"/>
      <c r="B825" s="168"/>
      <c r="C825" s="165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</row>
    <row r="826" spans="1:28">
      <c r="A826" s="126"/>
      <c r="B826" s="168"/>
      <c r="C826" s="165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  <c r="AB826" s="126"/>
    </row>
    <row r="827" spans="1:28">
      <c r="A827" s="126"/>
      <c r="B827" s="168"/>
      <c r="C827" s="165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  <c r="AB827" s="126"/>
    </row>
    <row r="828" spans="1:28">
      <c r="A828" s="126"/>
      <c r="B828" s="168"/>
      <c r="C828" s="165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  <c r="AB828" s="126"/>
    </row>
    <row r="829" spans="1:28">
      <c r="A829" s="126"/>
      <c r="B829" s="168"/>
      <c r="C829" s="165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  <c r="AB829" s="126"/>
    </row>
    <row r="830" spans="1:28">
      <c r="A830" s="126"/>
      <c r="B830" s="168"/>
      <c r="C830" s="165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  <c r="AB830" s="126"/>
    </row>
    <row r="831" spans="1:28">
      <c r="A831" s="126"/>
      <c r="B831" s="168"/>
      <c r="C831" s="165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  <c r="AB831" s="126"/>
    </row>
    <row r="832" spans="1:28">
      <c r="A832" s="126"/>
      <c r="B832" s="168"/>
      <c r="C832" s="165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</row>
    <row r="833" spans="1:28">
      <c r="A833" s="126"/>
      <c r="B833" s="168"/>
      <c r="C833" s="165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  <c r="AB833" s="126"/>
    </row>
    <row r="834" spans="1:28">
      <c r="A834" s="126"/>
      <c r="B834" s="168"/>
      <c r="C834" s="165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  <c r="AB834" s="126"/>
    </row>
    <row r="835" spans="1:28">
      <c r="A835" s="126"/>
      <c r="B835" s="168"/>
      <c r="C835" s="165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</row>
    <row r="836" spans="1:28">
      <c r="A836" s="126"/>
      <c r="B836" s="168"/>
      <c r="C836" s="165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  <c r="AB836" s="126"/>
    </row>
    <row r="837" spans="1:28">
      <c r="A837" s="126"/>
      <c r="B837" s="168"/>
      <c r="C837" s="165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  <c r="AB837" s="126"/>
    </row>
    <row r="838" spans="1:28">
      <c r="A838" s="126"/>
      <c r="B838" s="168"/>
      <c r="C838" s="165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  <c r="AB838" s="126"/>
    </row>
    <row r="839" spans="1:28">
      <c r="A839" s="126"/>
      <c r="B839" s="168"/>
      <c r="C839" s="165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  <c r="AB839" s="126"/>
    </row>
    <row r="840" spans="1:28">
      <c r="A840" s="126"/>
      <c r="B840" s="168"/>
      <c r="C840" s="165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  <c r="AB840" s="126"/>
    </row>
    <row r="841" spans="1:28">
      <c r="A841" s="126"/>
      <c r="B841" s="168"/>
      <c r="C841" s="165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  <c r="AB841" s="126"/>
    </row>
    <row r="842" spans="1:28">
      <c r="A842" s="126"/>
      <c r="B842" s="168"/>
      <c r="C842" s="165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  <c r="AB842" s="126"/>
    </row>
    <row r="843" spans="1:28">
      <c r="A843" s="126"/>
      <c r="B843" s="168"/>
      <c r="C843" s="165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  <c r="AB843" s="126"/>
    </row>
    <row r="844" spans="1:28">
      <c r="A844" s="126"/>
      <c r="B844" s="168"/>
      <c r="C844" s="165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  <c r="AB844" s="126"/>
    </row>
    <row r="845" spans="1:28">
      <c r="A845" s="126"/>
      <c r="B845" s="168"/>
      <c r="C845" s="165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  <c r="AB845" s="126"/>
    </row>
    <row r="846" spans="1:28">
      <c r="A846" s="126"/>
      <c r="B846" s="168"/>
      <c r="C846" s="165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  <c r="AB846" s="126"/>
    </row>
    <row r="847" spans="1:28">
      <c r="A847" s="126"/>
      <c r="B847" s="168"/>
      <c r="C847" s="165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  <c r="AB847" s="126"/>
    </row>
    <row r="848" spans="1:28">
      <c r="A848" s="126"/>
      <c r="B848" s="168"/>
      <c r="C848" s="165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  <c r="AB848" s="126"/>
    </row>
    <row r="849" spans="1:28">
      <c r="A849" s="126"/>
      <c r="B849" s="168"/>
      <c r="C849" s="165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  <c r="AB849" s="126"/>
    </row>
    <row r="850" spans="1:28">
      <c r="A850" s="126"/>
      <c r="B850" s="168"/>
      <c r="C850" s="165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</row>
    <row r="851" spans="1:28">
      <c r="A851" s="126"/>
      <c r="B851" s="168"/>
      <c r="C851" s="165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  <c r="AB851" s="126"/>
    </row>
    <row r="852" spans="1:28">
      <c r="A852" s="126"/>
      <c r="B852" s="168"/>
      <c r="C852" s="165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  <c r="AB852" s="126"/>
    </row>
    <row r="853" spans="1:28">
      <c r="A853" s="126"/>
      <c r="B853" s="168"/>
      <c r="C853" s="165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  <c r="AB853" s="126"/>
    </row>
    <row r="854" spans="1:28">
      <c r="A854" s="126"/>
      <c r="B854" s="168"/>
      <c r="C854" s="165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  <c r="AB854" s="126"/>
    </row>
    <row r="855" spans="1:28">
      <c r="A855" s="126"/>
      <c r="B855" s="168"/>
      <c r="C855" s="165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  <c r="AB855" s="126"/>
    </row>
    <row r="856" spans="1:28">
      <c r="A856" s="126"/>
      <c r="B856" s="168"/>
      <c r="C856" s="165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  <c r="AB856" s="126"/>
    </row>
    <row r="857" spans="1:28">
      <c r="A857" s="126"/>
      <c r="B857" s="168"/>
      <c r="C857" s="165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  <c r="AB857" s="126"/>
    </row>
    <row r="858" spans="1:28">
      <c r="A858" s="126"/>
      <c r="B858" s="168"/>
      <c r="C858" s="165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  <c r="AB858" s="126"/>
    </row>
    <row r="859" spans="1:28">
      <c r="A859" s="126"/>
      <c r="B859" s="168"/>
      <c r="C859" s="165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  <c r="AB859" s="126"/>
    </row>
    <row r="860" spans="1:28">
      <c r="A860" s="126"/>
      <c r="B860" s="168"/>
      <c r="C860" s="165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  <c r="AB860" s="126"/>
    </row>
    <row r="861" spans="1:28">
      <c r="A861" s="126"/>
      <c r="B861" s="168"/>
      <c r="C861" s="165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  <c r="AB861" s="126"/>
    </row>
    <row r="862" spans="1:28">
      <c r="A862" s="126"/>
      <c r="B862" s="168"/>
      <c r="C862" s="165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  <c r="AB862" s="126"/>
    </row>
    <row r="863" spans="1:28">
      <c r="A863" s="126"/>
      <c r="B863" s="168"/>
      <c r="C863" s="165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  <c r="AA863" s="126"/>
      <c r="AB863" s="126"/>
    </row>
    <row r="864" spans="1:28">
      <c r="A864" s="126"/>
      <c r="B864" s="168"/>
      <c r="C864" s="165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  <c r="AA864" s="126"/>
      <c r="AB864" s="126"/>
    </row>
    <row r="865" spans="1:28">
      <c r="A865" s="126"/>
      <c r="B865" s="168"/>
      <c r="C865" s="165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  <c r="AA865" s="126"/>
      <c r="AB865" s="126"/>
    </row>
    <row r="866" spans="1:28">
      <c r="A866" s="126"/>
      <c r="B866" s="168"/>
      <c r="C866" s="165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  <c r="AA866" s="126"/>
      <c r="AB866" s="126"/>
    </row>
    <row r="867" spans="1:28">
      <c r="A867" s="126"/>
      <c r="B867" s="168"/>
      <c r="C867" s="165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  <c r="AA867" s="126"/>
      <c r="AB867" s="126"/>
    </row>
    <row r="868" spans="1:28">
      <c r="A868" s="126"/>
      <c r="B868" s="168"/>
      <c r="C868" s="165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  <c r="AA868" s="126"/>
      <c r="AB868" s="126"/>
    </row>
    <row r="869" spans="1:28">
      <c r="A869" s="126"/>
      <c r="B869" s="168"/>
      <c r="C869" s="165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  <c r="AA869" s="126"/>
      <c r="AB869" s="126"/>
    </row>
    <row r="870" spans="1:28">
      <c r="A870" s="126"/>
      <c r="B870" s="168"/>
      <c r="C870" s="165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  <c r="AA870" s="126"/>
      <c r="AB870" s="126"/>
    </row>
    <row r="871" spans="1:28">
      <c r="A871" s="126"/>
      <c r="B871" s="168"/>
      <c r="C871" s="165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  <c r="AA871" s="126"/>
      <c r="AB871" s="126"/>
    </row>
    <row r="872" spans="1:28">
      <c r="A872" s="126"/>
      <c r="B872" s="168"/>
      <c r="C872" s="165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  <c r="AA872" s="126"/>
      <c r="AB872" s="126"/>
    </row>
    <row r="873" spans="1:28">
      <c r="A873" s="126"/>
      <c r="B873" s="168"/>
      <c r="C873" s="165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  <c r="AA873" s="126"/>
      <c r="AB873" s="126"/>
    </row>
    <row r="874" spans="1:28">
      <c r="A874" s="126"/>
      <c r="B874" s="168"/>
      <c r="C874" s="165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  <c r="AA874" s="126"/>
      <c r="AB874" s="126"/>
    </row>
    <row r="875" spans="1:28">
      <c r="A875" s="126"/>
      <c r="B875" s="168"/>
      <c r="C875" s="165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  <c r="AA875" s="126"/>
      <c r="AB875" s="126"/>
    </row>
    <row r="876" spans="1:28">
      <c r="A876" s="126"/>
      <c r="B876" s="168"/>
      <c r="C876" s="165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  <c r="AA876" s="126"/>
      <c r="AB876" s="126"/>
    </row>
    <row r="877" spans="1:28">
      <c r="A877" s="126"/>
      <c r="B877" s="168"/>
      <c r="C877" s="165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  <c r="AB877" s="126"/>
    </row>
    <row r="878" spans="1:28">
      <c r="A878" s="126"/>
      <c r="B878" s="168"/>
      <c r="C878" s="165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  <c r="AB878" s="126"/>
    </row>
    <row r="879" spans="1:28">
      <c r="A879" s="126"/>
      <c r="B879" s="168"/>
      <c r="C879" s="165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  <c r="AB879" s="126"/>
    </row>
    <row r="880" spans="1:28">
      <c r="A880" s="126"/>
      <c r="B880" s="168"/>
      <c r="C880" s="165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  <c r="AB880" s="126"/>
    </row>
    <row r="881" spans="1:28">
      <c r="A881" s="126"/>
      <c r="B881" s="168"/>
      <c r="C881" s="165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  <c r="AB881" s="126"/>
    </row>
    <row r="882" spans="1:28">
      <c r="A882" s="126"/>
      <c r="B882" s="168"/>
      <c r="C882" s="165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  <c r="AB882" s="126"/>
    </row>
    <row r="883" spans="1:28">
      <c r="A883" s="126"/>
      <c r="B883" s="168"/>
      <c r="C883" s="165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  <c r="AB883" s="126"/>
    </row>
    <row r="884" spans="1:28">
      <c r="A884" s="126"/>
      <c r="B884" s="168"/>
      <c r="C884" s="165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  <c r="AB884" s="126"/>
    </row>
    <row r="885" spans="1:28">
      <c r="A885" s="126"/>
      <c r="B885" s="168"/>
      <c r="C885" s="165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  <c r="AB885" s="126"/>
    </row>
    <row r="886" spans="1:28">
      <c r="A886" s="126"/>
      <c r="B886" s="168"/>
      <c r="C886" s="165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  <c r="AB886" s="126"/>
    </row>
    <row r="887" spans="1:28">
      <c r="A887" s="126"/>
      <c r="B887" s="168"/>
      <c r="C887" s="165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  <c r="AB887" s="126"/>
    </row>
    <row r="888" spans="1:28">
      <c r="A888" s="126"/>
      <c r="B888" s="168"/>
      <c r="C888" s="165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  <c r="AB888" s="126"/>
    </row>
    <row r="889" spans="1:28">
      <c r="A889" s="126"/>
      <c r="B889" s="168"/>
      <c r="C889" s="165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</row>
    <row r="890" spans="1:28">
      <c r="A890" s="126"/>
      <c r="B890" s="168"/>
      <c r="C890" s="165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  <c r="AB890" s="126"/>
    </row>
    <row r="891" spans="1:28">
      <c r="A891" s="126"/>
      <c r="B891" s="168"/>
      <c r="C891" s="165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  <c r="AB891" s="126"/>
    </row>
    <row r="892" spans="1:28">
      <c r="A892" s="126"/>
      <c r="B892" s="168"/>
      <c r="C892" s="165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  <c r="AB892" s="126"/>
    </row>
    <row r="893" spans="1:28">
      <c r="A893" s="126"/>
      <c r="B893" s="168"/>
      <c r="C893" s="165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  <c r="AB893" s="126"/>
    </row>
    <row r="894" spans="1:28">
      <c r="A894" s="126"/>
      <c r="B894" s="168"/>
      <c r="C894" s="165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  <c r="AB894" s="126"/>
    </row>
    <row r="895" spans="1:28">
      <c r="A895" s="126"/>
      <c r="B895" s="168"/>
      <c r="C895" s="165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  <c r="AB895" s="126"/>
    </row>
    <row r="896" spans="1:28">
      <c r="A896" s="126"/>
      <c r="B896" s="168"/>
      <c r="C896" s="165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  <c r="AB896" s="126"/>
    </row>
    <row r="897" spans="1:28">
      <c r="A897" s="126"/>
      <c r="B897" s="168"/>
      <c r="C897" s="165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</row>
    <row r="898" spans="1:28">
      <c r="A898" s="126"/>
      <c r="B898" s="168"/>
      <c r="C898" s="165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  <c r="AB898" s="126"/>
    </row>
    <row r="899" spans="1:28">
      <c r="A899" s="126"/>
      <c r="B899" s="168"/>
      <c r="C899" s="165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  <c r="AB899" s="126"/>
    </row>
    <row r="900" spans="1:28">
      <c r="A900" s="126"/>
      <c r="B900" s="168"/>
      <c r="C900" s="165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  <c r="AB900" s="126"/>
    </row>
    <row r="901" spans="1:28">
      <c r="A901" s="126"/>
      <c r="B901" s="168"/>
      <c r="C901" s="165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  <c r="AB901" s="126"/>
    </row>
    <row r="902" spans="1:28">
      <c r="A902" s="126"/>
      <c r="B902" s="168"/>
      <c r="C902" s="165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  <c r="AB902" s="126"/>
    </row>
    <row r="903" spans="1:28">
      <c r="A903" s="126"/>
      <c r="B903" s="168"/>
      <c r="C903" s="165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  <c r="AB903" s="126"/>
    </row>
    <row r="904" spans="1:28">
      <c r="A904" s="126"/>
      <c r="B904" s="168"/>
      <c r="C904" s="165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  <c r="AB904" s="126"/>
    </row>
    <row r="905" spans="1:28">
      <c r="A905" s="126"/>
      <c r="B905" s="168"/>
      <c r="C905" s="165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  <c r="AB905" s="126"/>
    </row>
    <row r="906" spans="1:28">
      <c r="A906" s="126"/>
      <c r="B906" s="168"/>
      <c r="C906" s="165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  <c r="AB906" s="126"/>
    </row>
    <row r="907" spans="1:28">
      <c r="A907" s="126"/>
      <c r="B907" s="168"/>
      <c r="C907" s="165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  <c r="AB907" s="126"/>
    </row>
    <row r="908" spans="1:28">
      <c r="A908" s="126"/>
      <c r="B908" s="168"/>
      <c r="C908" s="165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  <c r="AB908" s="126"/>
    </row>
    <row r="909" spans="1:28">
      <c r="A909" s="126"/>
      <c r="B909" s="168"/>
      <c r="C909" s="165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  <c r="AB909" s="126"/>
    </row>
    <row r="910" spans="1:28">
      <c r="A910" s="126"/>
      <c r="B910" s="168"/>
      <c r="C910" s="165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  <c r="AB910" s="126"/>
    </row>
    <row r="911" spans="1:28">
      <c r="A911" s="126"/>
      <c r="B911" s="168"/>
      <c r="C911" s="165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</row>
    <row r="912" spans="1:28">
      <c r="A912" s="126"/>
      <c r="B912" s="168"/>
      <c r="C912" s="165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</row>
    <row r="913" spans="1:28">
      <c r="A913" s="126"/>
      <c r="B913" s="168"/>
      <c r="C913" s="165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  <c r="AB913" s="126"/>
    </row>
    <row r="914" spans="1:28">
      <c r="A914" s="126"/>
      <c r="B914" s="168"/>
      <c r="C914" s="165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  <c r="AB914" s="126"/>
    </row>
    <row r="915" spans="1:28">
      <c r="A915" s="126"/>
      <c r="B915" s="168"/>
      <c r="C915" s="165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  <c r="AB915" s="126"/>
    </row>
    <row r="916" spans="1:28">
      <c r="A916" s="126"/>
      <c r="B916" s="168"/>
      <c r="C916" s="165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  <c r="AB916" s="126"/>
    </row>
    <row r="917" spans="1:28">
      <c r="A917" s="126"/>
      <c r="B917" s="168"/>
      <c r="C917" s="165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  <c r="AB917" s="126"/>
    </row>
    <row r="918" spans="1:28">
      <c r="A918" s="126"/>
      <c r="B918" s="168"/>
      <c r="C918" s="165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  <c r="AB918" s="126"/>
    </row>
    <row r="919" spans="1:28">
      <c r="A919" s="126"/>
      <c r="B919" s="168"/>
      <c r="C919" s="165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  <c r="AB919" s="126"/>
    </row>
    <row r="920" spans="1:28">
      <c r="A920" s="126"/>
      <c r="B920" s="168"/>
      <c r="C920" s="165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  <c r="AB920" s="126"/>
    </row>
    <row r="921" spans="1:28">
      <c r="A921" s="126"/>
      <c r="B921" s="168"/>
      <c r="C921" s="165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  <c r="AB921" s="126"/>
    </row>
    <row r="922" spans="1:28">
      <c r="A922" s="126"/>
      <c r="B922" s="168"/>
      <c r="C922" s="165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  <c r="AB922" s="126"/>
    </row>
    <row r="923" spans="1:28">
      <c r="A923" s="126"/>
      <c r="B923" s="168"/>
      <c r="C923" s="165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  <c r="AB923" s="126"/>
    </row>
    <row r="924" spans="1:28">
      <c r="A924" s="126"/>
      <c r="B924" s="168"/>
      <c r="C924" s="165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  <c r="AB924" s="126"/>
    </row>
    <row r="925" spans="1:28">
      <c r="A925" s="126"/>
      <c r="B925" s="168"/>
      <c r="C925" s="165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  <c r="AB925" s="126"/>
    </row>
    <row r="926" spans="1:28">
      <c r="A926" s="126"/>
      <c r="B926" s="168"/>
      <c r="C926" s="165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  <c r="AB926" s="126"/>
    </row>
    <row r="927" spans="1:28">
      <c r="A927" s="126"/>
      <c r="B927" s="168"/>
      <c r="C927" s="165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  <c r="AB927" s="126"/>
    </row>
    <row r="928" spans="1:28">
      <c r="A928" s="126"/>
      <c r="B928" s="168"/>
      <c r="C928" s="165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  <c r="AB928" s="126"/>
    </row>
    <row r="929" spans="1:28">
      <c r="A929" s="126"/>
      <c r="B929" s="168"/>
      <c r="C929" s="165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  <c r="AB929" s="126"/>
    </row>
    <row r="930" spans="1:28">
      <c r="A930" s="126"/>
      <c r="B930" s="168"/>
      <c r="C930" s="165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  <c r="AB930" s="126"/>
    </row>
    <row r="931" spans="1:28">
      <c r="A931" s="126"/>
      <c r="B931" s="168"/>
      <c r="C931" s="165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  <c r="AB931" s="126"/>
    </row>
    <row r="932" spans="1:28">
      <c r="A932" s="126"/>
      <c r="B932" s="168"/>
      <c r="C932" s="165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  <c r="AB932" s="126"/>
    </row>
    <row r="933" spans="1:28">
      <c r="A933" s="126"/>
      <c r="B933" s="168"/>
      <c r="C933" s="165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  <c r="AB933" s="126"/>
    </row>
    <row r="934" spans="1:28">
      <c r="A934" s="126"/>
      <c r="B934" s="168"/>
      <c r="C934" s="165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  <c r="AB934" s="126"/>
    </row>
    <row r="935" spans="1:28">
      <c r="A935" s="126"/>
      <c r="B935" s="168"/>
      <c r="C935" s="165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  <c r="AB935" s="126"/>
    </row>
    <row r="936" spans="1:28">
      <c r="A936" s="126"/>
      <c r="B936" s="168"/>
      <c r="C936" s="165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  <c r="AB936" s="126"/>
    </row>
    <row r="937" spans="1:28">
      <c r="A937" s="126"/>
      <c r="B937" s="168"/>
      <c r="C937" s="165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</row>
    <row r="938" spans="1:28">
      <c r="A938" s="126"/>
      <c r="B938" s="168"/>
      <c r="C938" s="165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  <c r="AB938" s="126"/>
    </row>
    <row r="939" spans="1:28">
      <c r="A939" s="126"/>
      <c r="B939" s="168"/>
      <c r="C939" s="165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  <c r="AB939" s="126"/>
    </row>
    <row r="940" spans="1:28">
      <c r="A940" s="126"/>
      <c r="B940" s="168"/>
      <c r="C940" s="165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  <c r="AB940" s="126"/>
    </row>
    <row r="941" spans="1:28">
      <c r="A941" s="126"/>
      <c r="B941" s="168"/>
      <c r="C941" s="165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  <c r="AB941" s="126"/>
    </row>
    <row r="942" spans="1:28">
      <c r="A942" s="126"/>
      <c r="B942" s="168"/>
      <c r="C942" s="165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  <c r="AB942" s="126"/>
    </row>
    <row r="943" spans="1:28">
      <c r="A943" s="126"/>
      <c r="B943" s="168"/>
      <c r="C943" s="165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  <c r="AB943" s="126"/>
    </row>
    <row r="944" spans="1:28">
      <c r="A944" s="126"/>
      <c r="B944" s="168"/>
      <c r="C944" s="165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  <c r="AB944" s="126"/>
    </row>
    <row r="945" spans="1:28">
      <c r="A945" s="126"/>
      <c r="B945" s="168"/>
      <c r="C945" s="165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  <c r="AA945" s="126"/>
      <c r="AB945" s="126"/>
    </row>
    <row r="946" spans="1:28">
      <c r="A946" s="126"/>
      <c r="B946" s="168"/>
      <c r="C946" s="165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  <c r="AA946" s="126"/>
      <c r="AB946" s="126"/>
    </row>
    <row r="947" spans="1:28">
      <c r="A947" s="126"/>
      <c r="B947" s="168"/>
      <c r="C947" s="165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  <c r="AA947" s="126"/>
      <c r="AB947" s="126"/>
    </row>
    <row r="948" spans="1:28">
      <c r="A948" s="126"/>
      <c r="B948" s="168"/>
      <c r="C948" s="165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  <c r="AA948" s="126"/>
      <c r="AB948" s="126"/>
    </row>
    <row r="949" spans="1:28">
      <c r="A949" s="126"/>
      <c r="B949" s="168"/>
      <c r="C949" s="165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  <c r="AA949" s="126"/>
      <c r="AB949" s="126"/>
    </row>
    <row r="950" spans="1:28">
      <c r="A950" s="126"/>
      <c r="B950" s="168"/>
      <c r="C950" s="165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  <c r="AA950" s="126"/>
      <c r="AB950" s="126"/>
    </row>
    <row r="951" spans="1:28">
      <c r="A951" s="126"/>
      <c r="B951" s="168"/>
      <c r="C951" s="165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  <c r="AB951" s="126"/>
    </row>
    <row r="952" spans="1:28">
      <c r="A952" s="126"/>
      <c r="B952" s="168"/>
      <c r="C952" s="165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  <c r="AB952" s="126"/>
    </row>
    <row r="953" spans="1:28">
      <c r="A953" s="126"/>
      <c r="B953" s="168"/>
      <c r="C953" s="165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  <c r="AB953" s="126"/>
    </row>
    <row r="954" spans="1:28">
      <c r="A954" s="126"/>
      <c r="B954" s="168"/>
      <c r="C954" s="165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  <c r="AB954" s="126"/>
    </row>
    <row r="955" spans="1:28">
      <c r="A955" s="126"/>
      <c r="B955" s="168"/>
      <c r="C955" s="165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  <c r="AB955" s="126"/>
    </row>
    <row r="956" spans="1:28">
      <c r="A956" s="126"/>
      <c r="B956" s="168"/>
      <c r="C956" s="165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  <c r="AB956" s="126"/>
    </row>
    <row r="957" spans="1:28">
      <c r="A957" s="126"/>
      <c r="B957" s="168"/>
      <c r="C957" s="165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  <c r="AA957" s="126"/>
      <c r="AB957" s="126"/>
    </row>
    <row r="958" spans="1:28">
      <c r="A958" s="126"/>
      <c r="B958" s="168"/>
      <c r="C958" s="165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  <c r="AA958" s="126"/>
      <c r="AB958" s="126"/>
    </row>
    <row r="959" spans="1:28">
      <c r="A959" s="126"/>
      <c r="B959" s="168"/>
      <c r="C959" s="165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  <c r="AA959" s="126"/>
      <c r="AB959" s="126"/>
    </row>
    <row r="960" spans="1:28">
      <c r="A960" s="126"/>
      <c r="B960" s="168"/>
      <c r="C960" s="165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  <c r="AA960" s="126"/>
      <c r="AB960" s="126"/>
    </row>
    <row r="961" spans="1:28">
      <c r="A961" s="126"/>
      <c r="B961" s="168"/>
      <c r="C961" s="165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  <c r="AA961" s="126"/>
      <c r="AB961" s="126"/>
    </row>
    <row r="962" spans="1:28">
      <c r="A962" s="126"/>
      <c r="B962" s="168"/>
      <c r="C962" s="165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  <c r="AA962" s="126"/>
      <c r="AB962" s="126"/>
    </row>
    <row r="963" spans="1:28">
      <c r="A963" s="126"/>
      <c r="B963" s="168"/>
      <c r="C963" s="165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  <c r="AA963" s="126"/>
      <c r="AB963" s="126"/>
    </row>
    <row r="964" spans="1:28">
      <c r="A964" s="126"/>
      <c r="B964" s="168"/>
      <c r="C964" s="165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  <c r="AA964" s="126"/>
      <c r="AB964" s="126"/>
    </row>
    <row r="965" spans="1:28">
      <c r="A965" s="126"/>
      <c r="B965" s="168"/>
      <c r="C965" s="165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  <c r="AB965" s="126"/>
    </row>
    <row r="966" spans="1:28">
      <c r="A966" s="126"/>
      <c r="B966" s="168"/>
      <c r="C966" s="165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  <c r="AB966" s="126"/>
    </row>
    <row r="967" spans="1:28">
      <c r="A967" s="126"/>
      <c r="B967" s="168"/>
      <c r="C967" s="165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  <c r="AA967" s="126"/>
      <c r="AB967" s="126"/>
    </row>
    <row r="968" spans="1:28">
      <c r="A968" s="126"/>
      <c r="B968" s="168"/>
      <c r="C968" s="165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  <c r="AA968" s="126"/>
      <c r="AB968" s="126"/>
    </row>
    <row r="969" spans="1:28">
      <c r="A969" s="126"/>
      <c r="B969" s="168"/>
      <c r="C969" s="165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  <c r="AA969" s="126"/>
      <c r="AB969" s="126"/>
    </row>
    <row r="970" spans="1:28">
      <c r="A970" s="126"/>
      <c r="B970" s="168"/>
      <c r="C970" s="165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  <c r="AA970" s="126"/>
      <c r="AB970" s="126"/>
    </row>
    <row r="971" spans="1:28">
      <c r="A971" s="126"/>
      <c r="B971" s="168"/>
      <c r="C971" s="165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  <c r="AA971" s="126"/>
      <c r="AB971" s="126"/>
    </row>
    <row r="972" spans="1:28">
      <c r="A972" s="126"/>
      <c r="B972" s="168"/>
      <c r="C972" s="165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  <c r="AA972" s="126"/>
      <c r="AB972" s="126"/>
    </row>
    <row r="973" spans="1:28">
      <c r="A973" s="126"/>
      <c r="B973" s="168"/>
      <c r="C973" s="165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  <c r="AA973" s="126"/>
      <c r="AB973" s="126"/>
    </row>
    <row r="974" spans="1:28">
      <c r="A974" s="126"/>
      <c r="B974" s="168"/>
      <c r="C974" s="165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  <c r="AA974" s="126"/>
      <c r="AB974" s="126"/>
    </row>
    <row r="975" spans="1:28">
      <c r="A975" s="126"/>
      <c r="B975" s="168"/>
      <c r="C975" s="165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  <c r="AA975" s="126"/>
      <c r="AB975" s="126"/>
    </row>
    <row r="976" spans="1:28">
      <c r="A976" s="126"/>
      <c r="B976" s="168"/>
      <c r="C976" s="165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  <c r="AA976" s="126"/>
      <c r="AB976" s="126"/>
    </row>
    <row r="977" spans="1:28">
      <c r="A977" s="126"/>
      <c r="B977" s="168"/>
      <c r="C977" s="165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  <c r="AA977" s="126"/>
      <c r="AB977" s="126"/>
    </row>
    <row r="978" spans="1:28">
      <c r="A978" s="126"/>
      <c r="B978" s="168"/>
      <c r="C978" s="165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  <c r="AA978" s="126"/>
      <c r="AB978" s="126"/>
    </row>
    <row r="979" spans="1:28">
      <c r="A979" s="126"/>
      <c r="B979" s="168"/>
      <c r="C979" s="165"/>
      <c r="D979" s="126"/>
      <c r="E979" s="126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  <c r="AA979" s="126"/>
      <c r="AB979" s="126"/>
    </row>
    <row r="980" spans="1:28">
      <c r="A980" s="126"/>
      <c r="B980" s="168"/>
      <c r="C980" s="165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  <c r="AA980" s="126"/>
      <c r="AB980" s="126"/>
    </row>
    <row r="981" spans="1:28">
      <c r="A981" s="126"/>
      <c r="B981" s="168"/>
      <c r="C981" s="165"/>
      <c r="D981" s="126"/>
      <c r="E981" s="126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  <c r="AA981" s="126"/>
      <c r="AB981" s="126"/>
    </row>
    <row r="982" spans="1:28">
      <c r="A982" s="126"/>
      <c r="B982" s="168"/>
      <c r="C982" s="165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  <c r="AA982" s="126"/>
      <c r="AB982" s="126"/>
    </row>
    <row r="983" spans="1:28">
      <c r="A983" s="126"/>
      <c r="B983" s="168"/>
      <c r="C983" s="165"/>
      <c r="D983" s="126"/>
      <c r="E983" s="126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  <c r="AA983" s="126"/>
      <c r="AB983" s="126"/>
    </row>
    <row r="984" spans="1:28">
      <c r="A984" s="126"/>
      <c r="B984" s="168"/>
      <c r="C984" s="165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  <c r="AA984" s="126"/>
      <c r="AB984" s="126"/>
    </row>
    <row r="985" spans="1:28">
      <c r="A985" s="126"/>
      <c r="B985" s="168"/>
      <c r="C985" s="165"/>
      <c r="D985" s="126"/>
      <c r="E985" s="126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  <c r="AA985" s="126"/>
      <c r="AB985" s="126"/>
    </row>
    <row r="986" spans="1:28">
      <c r="A986" s="126"/>
      <c r="B986" s="168"/>
      <c r="C986" s="165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  <c r="AA986" s="126"/>
      <c r="AB986" s="126"/>
    </row>
    <row r="987" spans="1:28">
      <c r="A987" s="126"/>
      <c r="B987" s="168"/>
      <c r="C987" s="165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  <c r="AB987" s="126"/>
    </row>
    <row r="988" spans="1:28">
      <c r="A988" s="126"/>
      <c r="B988" s="168"/>
      <c r="C988" s="165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  <c r="AA988" s="126"/>
      <c r="AB988" s="126"/>
    </row>
    <row r="989" spans="1:28">
      <c r="A989" s="126"/>
      <c r="B989" s="168"/>
      <c r="C989" s="165"/>
      <c r="D989" s="126"/>
      <c r="E989" s="126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  <c r="AA989" s="126"/>
      <c r="AB989" s="126"/>
    </row>
    <row r="990" spans="1:28">
      <c r="A990" s="126"/>
      <c r="B990" s="168"/>
      <c r="C990" s="165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  <c r="AA990" s="126"/>
      <c r="AB990" s="126"/>
    </row>
    <row r="991" spans="1:28">
      <c r="A991" s="126"/>
      <c r="B991" s="168"/>
      <c r="C991" s="165"/>
      <c r="D991" s="126"/>
      <c r="E991" s="126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  <c r="AA991" s="126"/>
      <c r="AB991" s="126"/>
    </row>
    <row r="992" spans="1:28">
      <c r="A992" s="126"/>
      <c r="B992" s="168"/>
      <c r="C992" s="165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  <c r="AA992" s="126"/>
      <c r="AB992" s="126"/>
    </row>
    <row r="993" spans="1:28">
      <c r="A993" s="126"/>
      <c r="B993" s="168"/>
      <c r="C993" s="165"/>
      <c r="D993" s="126"/>
      <c r="E993" s="126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  <c r="AA993" s="126"/>
      <c r="AB993" s="126"/>
    </row>
    <row r="994" spans="1:28">
      <c r="A994" s="126"/>
      <c r="B994" s="168"/>
      <c r="C994" s="165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  <c r="AA994" s="126"/>
      <c r="AB994" s="126"/>
    </row>
    <row r="995" spans="1:28">
      <c r="A995" s="126"/>
      <c r="B995" s="168"/>
      <c r="C995" s="165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  <c r="AA995" s="126"/>
      <c r="AB995" s="126"/>
    </row>
    <row r="996" spans="1:28">
      <c r="A996" s="126"/>
      <c r="B996" s="168"/>
      <c r="C996" s="165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  <c r="AA996" s="126"/>
      <c r="AB996" s="126"/>
    </row>
    <row r="997" spans="1:28">
      <c r="A997" s="126"/>
      <c r="B997" s="168"/>
      <c r="C997" s="165"/>
      <c r="D997" s="126"/>
      <c r="E997" s="126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  <c r="AA997" s="126"/>
      <c r="AB997" s="126"/>
    </row>
    <row r="998" spans="1:28">
      <c r="A998" s="126"/>
      <c r="B998" s="168"/>
      <c r="C998" s="165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  <c r="AA998" s="126"/>
      <c r="AB998" s="126"/>
    </row>
    <row r="999" spans="1:28">
      <c r="A999" s="126"/>
      <c r="B999" s="168"/>
      <c r="C999" s="165"/>
      <c r="D999" s="126"/>
      <c r="E999" s="126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  <c r="AA999" s="126"/>
      <c r="AB999" s="126"/>
    </row>
    <row r="1000" spans="1:28">
      <c r="A1000" s="126"/>
      <c r="B1000" s="168"/>
      <c r="C1000" s="165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  <c r="AA1000" s="126"/>
      <c r="AB1000" s="126"/>
    </row>
    <row r="1001" spans="1:28">
      <c r="A1001" s="126"/>
      <c r="B1001" s="168"/>
      <c r="C1001" s="165"/>
      <c r="D1001" s="126"/>
      <c r="E1001" s="126"/>
      <c r="F1001" s="126"/>
      <c r="G1001" s="126"/>
      <c r="H1001" s="126"/>
      <c r="I1001" s="126"/>
      <c r="J1001" s="126"/>
      <c r="K1001" s="126"/>
      <c r="L1001" s="126"/>
      <c r="M1001" s="126"/>
      <c r="N1001" s="126"/>
      <c r="O1001" s="126"/>
      <c r="P1001" s="126"/>
      <c r="Q1001" s="126"/>
      <c r="R1001" s="126"/>
      <c r="S1001" s="126"/>
      <c r="T1001" s="126"/>
      <c r="U1001" s="126"/>
      <c r="V1001" s="126"/>
      <c r="W1001" s="126"/>
      <c r="X1001" s="126"/>
      <c r="Y1001" s="126"/>
      <c r="Z1001" s="126"/>
      <c r="AA1001" s="126"/>
      <c r="AB1001" s="126"/>
    </row>
    <row r="1002" spans="1:28">
      <c r="A1002" s="126"/>
      <c r="B1002" s="168"/>
      <c r="C1002" s="165"/>
      <c r="D1002" s="126"/>
      <c r="E1002" s="126"/>
      <c r="F1002" s="126"/>
      <c r="G1002" s="126"/>
      <c r="H1002" s="126"/>
      <c r="I1002" s="126"/>
      <c r="J1002" s="126"/>
      <c r="K1002" s="126"/>
      <c r="L1002" s="126"/>
      <c r="M1002" s="126"/>
      <c r="N1002" s="126"/>
      <c r="O1002" s="126"/>
      <c r="P1002" s="126"/>
      <c r="Q1002" s="126"/>
      <c r="R1002" s="126"/>
      <c r="S1002" s="126"/>
      <c r="T1002" s="126"/>
      <c r="U1002" s="126"/>
      <c r="V1002" s="126"/>
      <c r="W1002" s="126"/>
      <c r="X1002" s="126"/>
      <c r="Y1002" s="126"/>
      <c r="Z1002" s="126"/>
      <c r="AA1002" s="126"/>
      <c r="AB1002" s="126"/>
    </row>
    <row r="1003" spans="1:28">
      <c r="A1003" s="126"/>
      <c r="B1003" s="168"/>
      <c r="C1003" s="165"/>
      <c r="D1003" s="126"/>
      <c r="E1003" s="126"/>
      <c r="F1003" s="126"/>
      <c r="G1003" s="126"/>
      <c r="H1003" s="126"/>
      <c r="I1003" s="126"/>
      <c r="J1003" s="126"/>
      <c r="K1003" s="126"/>
      <c r="L1003" s="126"/>
      <c r="M1003" s="126"/>
      <c r="N1003" s="126"/>
      <c r="O1003" s="126"/>
      <c r="P1003" s="126"/>
      <c r="Q1003" s="126"/>
      <c r="R1003" s="126"/>
      <c r="S1003" s="126"/>
      <c r="T1003" s="126"/>
      <c r="U1003" s="126"/>
      <c r="V1003" s="126"/>
      <c r="W1003" s="126"/>
      <c r="X1003" s="126"/>
      <c r="Y1003" s="126"/>
      <c r="Z1003" s="126"/>
      <c r="AA1003" s="126"/>
      <c r="AB1003" s="126"/>
    </row>
    <row r="1004" spans="1:28">
      <c r="A1004" s="126"/>
      <c r="B1004" s="168"/>
      <c r="C1004" s="165"/>
      <c r="D1004" s="126"/>
      <c r="E1004" s="126"/>
      <c r="F1004" s="126"/>
      <c r="G1004" s="126"/>
      <c r="H1004" s="126"/>
      <c r="I1004" s="126"/>
      <c r="J1004" s="126"/>
      <c r="K1004" s="126"/>
      <c r="L1004" s="126"/>
      <c r="M1004" s="126"/>
      <c r="N1004" s="126"/>
      <c r="O1004" s="126"/>
      <c r="P1004" s="126"/>
      <c r="Q1004" s="126"/>
      <c r="R1004" s="126"/>
      <c r="S1004" s="126"/>
      <c r="T1004" s="126"/>
      <c r="U1004" s="126"/>
      <c r="V1004" s="126"/>
      <c r="W1004" s="126"/>
      <c r="X1004" s="126"/>
      <c r="Y1004" s="126"/>
      <c r="Z1004" s="126"/>
      <c r="AA1004" s="126"/>
      <c r="AB1004" s="126"/>
    </row>
    <row r="1005" spans="1:28">
      <c r="A1005" s="126"/>
      <c r="B1005" s="168"/>
      <c r="C1005" s="165"/>
      <c r="D1005" s="126"/>
      <c r="E1005" s="126"/>
      <c r="F1005" s="126"/>
      <c r="G1005" s="126"/>
      <c r="H1005" s="126"/>
      <c r="I1005" s="126"/>
      <c r="J1005" s="126"/>
      <c r="K1005" s="126"/>
      <c r="L1005" s="126"/>
      <c r="M1005" s="126"/>
      <c r="N1005" s="126"/>
      <c r="O1005" s="126"/>
      <c r="P1005" s="126"/>
      <c r="Q1005" s="126"/>
      <c r="R1005" s="126"/>
      <c r="S1005" s="126"/>
      <c r="T1005" s="126"/>
      <c r="U1005" s="126"/>
      <c r="V1005" s="126"/>
      <c r="W1005" s="126"/>
      <c r="X1005" s="126"/>
      <c r="Y1005" s="126"/>
      <c r="Z1005" s="126"/>
      <c r="AA1005" s="126"/>
      <c r="AB1005" s="126"/>
    </row>
    <row r="1006" spans="1:28">
      <c r="A1006" s="126"/>
      <c r="B1006" s="168"/>
      <c r="C1006" s="165"/>
      <c r="D1006" s="126"/>
      <c r="E1006" s="126"/>
      <c r="F1006" s="126"/>
      <c r="G1006" s="126"/>
      <c r="H1006" s="126"/>
      <c r="I1006" s="126"/>
      <c r="J1006" s="126"/>
      <c r="K1006" s="126"/>
      <c r="L1006" s="126"/>
      <c r="M1006" s="126"/>
      <c r="N1006" s="126"/>
      <c r="O1006" s="126"/>
      <c r="P1006" s="126"/>
      <c r="Q1006" s="126"/>
      <c r="R1006" s="126"/>
      <c r="S1006" s="126"/>
      <c r="T1006" s="126"/>
      <c r="U1006" s="126"/>
      <c r="V1006" s="126"/>
      <c r="W1006" s="126"/>
      <c r="X1006" s="126"/>
      <c r="Y1006" s="126"/>
      <c r="Z1006" s="126"/>
      <c r="AA1006" s="126"/>
      <c r="AB1006" s="126"/>
    </row>
    <row r="1007" spans="1:28">
      <c r="A1007" s="126"/>
      <c r="B1007" s="168"/>
      <c r="C1007" s="165"/>
      <c r="D1007" s="126"/>
      <c r="E1007" s="126"/>
      <c r="F1007" s="126"/>
      <c r="G1007" s="126"/>
      <c r="H1007" s="126"/>
      <c r="I1007" s="126"/>
      <c r="J1007" s="126"/>
      <c r="K1007" s="126"/>
      <c r="L1007" s="126"/>
      <c r="M1007" s="126"/>
      <c r="N1007" s="126"/>
      <c r="O1007" s="126"/>
      <c r="P1007" s="126"/>
      <c r="Q1007" s="126"/>
      <c r="R1007" s="126"/>
      <c r="S1007" s="126"/>
      <c r="T1007" s="126"/>
      <c r="U1007" s="126"/>
      <c r="V1007" s="126"/>
      <c r="W1007" s="126"/>
      <c r="X1007" s="126"/>
      <c r="Y1007" s="126"/>
      <c r="Z1007" s="126"/>
      <c r="AA1007" s="126"/>
      <c r="AB1007" s="126"/>
    </row>
    <row r="1008" spans="1:28">
      <c r="A1008" s="126"/>
      <c r="B1008" s="168"/>
      <c r="C1008" s="165"/>
      <c r="D1008" s="126"/>
      <c r="E1008" s="126"/>
      <c r="F1008" s="126"/>
      <c r="G1008" s="126"/>
      <c r="H1008" s="126"/>
      <c r="I1008" s="126"/>
      <c r="J1008" s="126"/>
      <c r="K1008" s="126"/>
      <c r="L1008" s="126"/>
      <c r="M1008" s="126"/>
      <c r="N1008" s="126"/>
      <c r="O1008" s="126"/>
      <c r="P1008" s="126"/>
      <c r="Q1008" s="126"/>
      <c r="R1008" s="126"/>
      <c r="S1008" s="126"/>
      <c r="T1008" s="126"/>
      <c r="U1008" s="126"/>
      <c r="V1008" s="126"/>
      <c r="W1008" s="126"/>
      <c r="X1008" s="126"/>
      <c r="Y1008" s="126"/>
      <c r="Z1008" s="126"/>
      <c r="AA1008" s="126"/>
      <c r="AB1008" s="126"/>
    </row>
    <row r="1009" spans="1:28">
      <c r="A1009" s="126"/>
      <c r="B1009" s="168"/>
      <c r="C1009" s="165"/>
      <c r="D1009" s="126"/>
      <c r="E1009" s="126"/>
      <c r="F1009" s="126"/>
      <c r="G1009" s="126"/>
      <c r="H1009" s="126"/>
      <c r="I1009" s="126"/>
      <c r="J1009" s="126"/>
      <c r="K1009" s="126"/>
      <c r="L1009" s="126"/>
      <c r="M1009" s="126"/>
      <c r="N1009" s="126"/>
      <c r="O1009" s="126"/>
      <c r="P1009" s="126"/>
      <c r="Q1009" s="126"/>
      <c r="R1009" s="126"/>
      <c r="S1009" s="126"/>
      <c r="T1009" s="126"/>
      <c r="U1009" s="126"/>
      <c r="V1009" s="126"/>
      <c r="W1009" s="126"/>
      <c r="X1009" s="126"/>
      <c r="Y1009" s="126"/>
      <c r="Z1009" s="126"/>
      <c r="AA1009" s="126"/>
      <c r="AB1009" s="126"/>
    </row>
    <row r="1010" spans="1:28">
      <c r="A1010" s="126"/>
      <c r="B1010" s="168"/>
      <c r="C1010" s="165"/>
      <c r="D1010" s="126"/>
      <c r="E1010" s="126"/>
      <c r="F1010" s="126"/>
      <c r="G1010" s="126"/>
      <c r="H1010" s="126"/>
      <c r="I1010" s="126"/>
      <c r="J1010" s="126"/>
      <c r="K1010" s="126"/>
      <c r="L1010" s="126"/>
      <c r="M1010" s="126"/>
      <c r="N1010" s="126"/>
      <c r="O1010" s="126"/>
      <c r="P1010" s="126"/>
      <c r="Q1010" s="126"/>
      <c r="R1010" s="126"/>
      <c r="S1010" s="126"/>
      <c r="T1010" s="126"/>
      <c r="U1010" s="126"/>
      <c r="V1010" s="126"/>
      <c r="W1010" s="126"/>
      <c r="X1010" s="126"/>
      <c r="Y1010" s="126"/>
      <c r="Z1010" s="126"/>
      <c r="AA1010" s="126"/>
      <c r="AB1010" s="126"/>
    </row>
    <row r="1011" spans="1:28">
      <c r="A1011" s="126"/>
      <c r="B1011" s="168"/>
      <c r="C1011" s="165"/>
      <c r="D1011" s="126"/>
      <c r="E1011" s="126"/>
      <c r="F1011" s="126"/>
      <c r="G1011" s="126"/>
      <c r="H1011" s="126"/>
      <c r="I1011" s="126"/>
      <c r="J1011" s="126"/>
      <c r="K1011" s="126"/>
      <c r="L1011" s="126"/>
      <c r="M1011" s="126"/>
      <c r="N1011" s="126"/>
      <c r="O1011" s="126"/>
      <c r="P1011" s="126"/>
      <c r="Q1011" s="126"/>
      <c r="R1011" s="126"/>
      <c r="S1011" s="126"/>
      <c r="T1011" s="126"/>
      <c r="U1011" s="126"/>
      <c r="V1011" s="126"/>
      <c r="W1011" s="126"/>
      <c r="X1011" s="126"/>
      <c r="Y1011" s="126"/>
      <c r="Z1011" s="126"/>
      <c r="AA1011" s="126"/>
      <c r="AB1011" s="126"/>
    </row>
    <row r="1012" spans="1:28">
      <c r="A1012" s="126"/>
      <c r="B1012" s="168"/>
      <c r="C1012" s="165"/>
      <c r="D1012" s="126"/>
      <c r="E1012" s="126"/>
      <c r="F1012" s="126"/>
      <c r="G1012" s="126"/>
      <c r="H1012" s="126"/>
      <c r="I1012" s="126"/>
      <c r="J1012" s="126"/>
      <c r="K1012" s="126"/>
      <c r="L1012" s="126"/>
      <c r="M1012" s="126"/>
      <c r="N1012" s="126"/>
      <c r="O1012" s="126"/>
      <c r="P1012" s="126"/>
      <c r="Q1012" s="126"/>
      <c r="R1012" s="126"/>
      <c r="S1012" s="126"/>
      <c r="T1012" s="126"/>
      <c r="U1012" s="126"/>
      <c r="V1012" s="126"/>
      <c r="W1012" s="126"/>
      <c r="X1012" s="126"/>
      <c r="Y1012" s="126"/>
      <c r="Z1012" s="126"/>
      <c r="AA1012" s="126"/>
      <c r="AB1012" s="126"/>
    </row>
    <row r="1013" spans="1:28">
      <c r="A1013" s="126"/>
      <c r="B1013" s="168"/>
      <c r="C1013" s="165"/>
      <c r="D1013" s="126"/>
      <c r="E1013" s="126"/>
      <c r="F1013" s="126"/>
      <c r="G1013" s="126"/>
      <c r="H1013" s="126"/>
      <c r="I1013" s="126"/>
      <c r="J1013" s="126"/>
      <c r="K1013" s="126"/>
      <c r="L1013" s="126"/>
      <c r="M1013" s="126"/>
      <c r="N1013" s="126"/>
      <c r="O1013" s="126"/>
      <c r="P1013" s="126"/>
      <c r="Q1013" s="126"/>
      <c r="R1013" s="126"/>
      <c r="S1013" s="126"/>
      <c r="T1013" s="126"/>
      <c r="U1013" s="126"/>
      <c r="V1013" s="126"/>
      <c r="W1013" s="126"/>
      <c r="X1013" s="126"/>
      <c r="Y1013" s="126"/>
      <c r="Z1013" s="126"/>
      <c r="AA1013" s="126"/>
      <c r="AB1013" s="126"/>
    </row>
    <row r="1014" spans="1:28">
      <c r="A1014" s="126"/>
      <c r="B1014" s="168"/>
      <c r="C1014" s="165"/>
      <c r="D1014" s="126"/>
      <c r="E1014" s="126"/>
      <c r="F1014" s="126"/>
      <c r="G1014" s="126"/>
      <c r="H1014" s="126"/>
      <c r="I1014" s="126"/>
      <c r="J1014" s="126"/>
      <c r="K1014" s="126"/>
      <c r="L1014" s="126"/>
      <c r="M1014" s="126"/>
      <c r="N1014" s="126"/>
      <c r="O1014" s="126"/>
      <c r="P1014" s="126"/>
      <c r="Q1014" s="126"/>
      <c r="R1014" s="126"/>
      <c r="S1014" s="126"/>
      <c r="T1014" s="126"/>
      <c r="U1014" s="126"/>
      <c r="V1014" s="126"/>
      <c r="W1014" s="126"/>
      <c r="X1014" s="126"/>
      <c r="Y1014" s="126"/>
      <c r="Z1014" s="126"/>
      <c r="AA1014" s="126"/>
      <c r="AB1014" s="126"/>
    </row>
  </sheetData>
  <conditionalFormatting sqref="F43:L43">
    <cfRule type="cellIs" dxfId="1" priority="1" operator="lessThan">
      <formula>0</formula>
    </cfRule>
  </conditionalFormatting>
  <conditionalFormatting sqref="F43:L43">
    <cfRule type="cellIs" dxfId="0" priority="2" operator="greaterThanOrEqual">
      <formula>0</formula>
    </cfRule>
  </conditionalFormatting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"/>
  <sheetViews>
    <sheetView workbookViewId="0"/>
  </sheetViews>
  <sheetFormatPr defaultColWidth="12.5703125" defaultRowHeight="15.75" customHeight="1"/>
  <cols>
    <col min="1" max="1" width="19.85546875" customWidth="1"/>
    <col min="2" max="2" width="15.140625" customWidth="1"/>
    <col min="3" max="3" width="14.42578125" customWidth="1"/>
    <col min="4" max="4" width="27.7109375" customWidth="1"/>
    <col min="5" max="5" width="75.42578125" customWidth="1"/>
  </cols>
  <sheetData>
    <row r="1" spans="1:5" ht="63.75">
      <c r="A1" s="169" t="s">
        <v>2</v>
      </c>
      <c r="B1" s="170" t="s">
        <v>454</v>
      </c>
      <c r="C1" s="171" t="s">
        <v>455</v>
      </c>
      <c r="D1" s="171" t="s">
        <v>456</v>
      </c>
      <c r="E1" s="171" t="s">
        <v>457</v>
      </c>
    </row>
    <row r="2" spans="1:5" ht="12.75">
      <c r="A2" s="8" t="s">
        <v>11</v>
      </c>
      <c r="B2" s="55" t="s">
        <v>96</v>
      </c>
      <c r="C2" s="55" t="s">
        <v>458</v>
      </c>
      <c r="D2" s="55" t="s">
        <v>459</v>
      </c>
      <c r="E2" s="55" t="s">
        <v>460</v>
      </c>
    </row>
    <row r="3" spans="1:5" ht="12.75">
      <c r="A3" s="172" t="s">
        <v>15</v>
      </c>
      <c r="B3" s="55" t="s">
        <v>96</v>
      </c>
      <c r="C3" s="55" t="s">
        <v>96</v>
      </c>
      <c r="D3" s="55" t="s">
        <v>461</v>
      </c>
      <c r="E3" s="55" t="s">
        <v>462</v>
      </c>
    </row>
    <row r="4" spans="1:5" ht="12.75">
      <c r="A4" s="172" t="s">
        <v>23</v>
      </c>
      <c r="B4" s="55" t="s">
        <v>96</v>
      </c>
      <c r="C4" s="55" t="s">
        <v>95</v>
      </c>
      <c r="D4" s="55" t="s">
        <v>96</v>
      </c>
      <c r="E4" s="55" t="s">
        <v>463</v>
      </c>
    </row>
    <row r="5" spans="1:5" ht="12.75">
      <c r="A5" s="172" t="s">
        <v>28</v>
      </c>
      <c r="B5" s="55" t="s">
        <v>96</v>
      </c>
      <c r="C5" s="55" t="s">
        <v>95</v>
      </c>
      <c r="D5" s="55" t="s">
        <v>96</v>
      </c>
      <c r="E5" s="16"/>
    </row>
    <row r="6" spans="1:5" ht="12.75" hidden="1">
      <c r="A6" s="172" t="s">
        <v>368</v>
      </c>
      <c r="B6" s="55" t="s">
        <v>96</v>
      </c>
      <c r="C6" s="55" t="s">
        <v>464</v>
      </c>
      <c r="D6" s="55" t="s">
        <v>96</v>
      </c>
      <c r="E6" s="55" t="s">
        <v>465</v>
      </c>
    </row>
    <row r="7" spans="1:5" ht="12.75">
      <c r="A7" s="172" t="s">
        <v>29</v>
      </c>
      <c r="B7" s="55" t="s">
        <v>96</v>
      </c>
      <c r="C7" s="55" t="s">
        <v>95</v>
      </c>
      <c r="D7" s="55" t="s">
        <v>96</v>
      </c>
      <c r="E7" s="16"/>
    </row>
    <row r="8" spans="1:5" ht="12.75">
      <c r="A8" s="172" t="s">
        <v>32</v>
      </c>
      <c r="B8" s="55" t="s">
        <v>96</v>
      </c>
      <c r="C8" s="55" t="s">
        <v>95</v>
      </c>
      <c r="D8" s="55" t="s">
        <v>466</v>
      </c>
      <c r="E8" s="16"/>
    </row>
    <row r="9" spans="1:5" ht="38.25">
      <c r="A9" s="172" t="s">
        <v>34</v>
      </c>
      <c r="B9" s="55" t="s">
        <v>96</v>
      </c>
      <c r="C9" s="55" t="s">
        <v>467</v>
      </c>
      <c r="D9" s="55" t="s">
        <v>468</v>
      </c>
      <c r="E9" s="14" t="s">
        <v>469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скатки</vt:lpstr>
      <vt:lpstr>аптечка</vt:lpstr>
      <vt:lpstr>оказание</vt:lpstr>
      <vt:lpstr>опрос общ.снаряга</vt:lpstr>
      <vt:lpstr>опрос должности</vt:lpstr>
      <vt:lpstr>раскладка 2д</vt:lpstr>
      <vt:lpstr>общ.снаряга 2Д</vt:lpstr>
      <vt:lpstr>опрос пит.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_</cp:lastModifiedBy>
  <dcterms:created xsi:type="dcterms:W3CDTF">2022-05-20T18:20:44Z</dcterms:created>
  <dcterms:modified xsi:type="dcterms:W3CDTF">2022-05-25T10:17:05Z</dcterms:modified>
</cp:coreProperties>
</file>