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наряжение общ." sheetId="1" r:id="rId4"/>
    <sheet state="visible" name="Расчёт топлива (копия)" sheetId="2" r:id="rId5"/>
  </sheets>
  <definedNames/>
  <calcPr/>
</workbook>
</file>

<file path=xl/sharedStrings.xml><?xml version="1.0" encoding="utf-8"?>
<sst xmlns="http://schemas.openxmlformats.org/spreadsheetml/2006/main" count="80" uniqueCount="48">
  <si>
    <t>Кто возит</t>
  </si>
  <si>
    <t>Снаряжение</t>
  </si>
  <si>
    <t>Кто берёт(владелец)</t>
  </si>
  <si>
    <t>Вес</t>
  </si>
  <si>
    <t>Марина</t>
  </si>
  <si>
    <t>Михаил</t>
  </si>
  <si>
    <t>Митя</t>
  </si>
  <si>
    <t>Палатка 2-ка</t>
  </si>
  <si>
    <t>Гамак одноместный</t>
  </si>
  <si>
    <t>Кан 1,7л</t>
  </si>
  <si>
    <t>Кан 2,1л</t>
  </si>
  <si>
    <t>Кухня</t>
  </si>
  <si>
    <t>Горелка газ</t>
  </si>
  <si>
    <t>Экран для горелки</t>
  </si>
  <si>
    <t>Газ 3шт в цанговых баллонах</t>
  </si>
  <si>
    <t>Газ 1 шт 450 в резьбовом баллоне</t>
  </si>
  <si>
    <t>Трос велосипедный 5м</t>
  </si>
  <si>
    <t>Ножевка по дереву</t>
  </si>
  <si>
    <t>Ремнабор</t>
  </si>
  <si>
    <t>Хознабор</t>
  </si>
  <si>
    <t>Аптечка</t>
  </si>
  <si>
    <t>Фотоаппарат</t>
  </si>
  <si>
    <t>Навигатор.батарейки</t>
  </si>
  <si>
    <t>Карты, компас, документы</t>
  </si>
  <si>
    <t>Итого:</t>
  </si>
  <si>
    <t>кол-во чел</t>
  </si>
  <si>
    <t>кол-вод дней</t>
  </si>
  <si>
    <t>Расчёт бензина</t>
  </si>
  <si>
    <t>1000мл бензина =</t>
  </si>
  <si>
    <t>г</t>
  </si>
  <si>
    <t>расход</t>
  </si>
  <si>
    <t>г/чел/день</t>
  </si>
  <si>
    <t>мл/чел/день</t>
  </si>
  <si>
    <t>В день, на всех</t>
  </si>
  <si>
    <t>мл</t>
  </si>
  <si>
    <t>Коэф. заполнения ёмкости</t>
  </si>
  <si>
    <t>У нас объём емкостей</t>
  </si>
  <si>
    <t xml:space="preserve">Запас на </t>
  </si>
  <si>
    <t>дней</t>
  </si>
  <si>
    <t>Необходимо всего</t>
  </si>
  <si>
    <t>л</t>
  </si>
  <si>
    <t>Вес всего, нетто</t>
  </si>
  <si>
    <t>Полный вес бутыли 530мл</t>
  </si>
  <si>
    <t>Расчёт газа</t>
  </si>
  <si>
    <t>Расход</t>
  </si>
  <si>
    <t>Баллон 220г</t>
  </si>
  <si>
    <t>шт</t>
  </si>
  <si>
    <t>Общий вес, брутто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</si>
</sst>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"/>
    <numFmt numFmtId="165" formatCode="0.0"/>
  </numFmts>
  <fonts count="8">
    <font>
      <sz val="10.0"/>
      <color rgb="FF000000"/>
      <name val="Arial"/>
      <scheme val="minor"/>
    </font>
    <font>
      <color theme="1"/>
      <name val="Arial"/>
    </font>
    <font>
      <b/>
      <color theme="1"/>
      <name val="Arial"/>
    </font>
    <font/>
    <font>
      <color rgb="FF000000"/>
      <name val="Arial"/>
    </font>
    <font>
      <b/>
      <color theme="1"/>
      <name val="Arial"/>
      <scheme val="minor"/>
    </font>
    <font>
      <color theme="1"/>
      <name val="Arial"/>
      <scheme val="minor"/>
    </font>
    <font>
      <color rgb="FF000000"/>
      <name val="&quot;Arial&quot;"/>
    </font>
  </fonts>
  <fills count="1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EA4335"/>
        <bgColor rgb="FFEA4335"/>
      </patternFill>
    </fill>
    <fill>
      <patternFill patternType="solid">
        <fgColor rgb="FFF1C232"/>
        <bgColor rgb="FFF1C232"/>
      </patternFill>
    </fill>
    <fill>
      <patternFill patternType="solid">
        <fgColor rgb="FF00FF00"/>
        <bgColor rgb="FF00FF00"/>
      </patternFill>
    </fill>
    <fill>
      <patternFill patternType="solid">
        <fgColor rgb="FFE6B8AF"/>
        <bgColor rgb="FFE6B8AF"/>
      </patternFill>
    </fill>
    <fill>
      <patternFill patternType="solid">
        <fgColor rgb="FFB7E1CD"/>
        <bgColor rgb="FFB7E1CD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rgb="FFB6D7A8"/>
        <bgColor rgb="FFB6D7A8"/>
      </patternFill>
    </fill>
    <fill>
      <patternFill patternType="solid">
        <fgColor rgb="FFFF9900"/>
        <bgColor rgb="FFFF9900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1" fillId="2" fontId="1" numFmtId="0" xfId="0" applyAlignment="1" applyBorder="1" applyFill="1" applyFont="1">
      <alignment vertical="bottom"/>
    </xf>
    <xf borderId="2" fillId="3" fontId="2" numFmtId="0" xfId="0" applyAlignment="1" applyBorder="1" applyFill="1" applyFont="1">
      <alignment horizontal="center" readingOrder="0" vertical="bottom"/>
    </xf>
    <xf borderId="3" fillId="0" fontId="3" numFmtId="0" xfId="0" applyBorder="1" applyFont="1"/>
    <xf borderId="4" fillId="0" fontId="3" numFmtId="0" xfId="0" applyBorder="1" applyFont="1"/>
    <xf borderId="1" fillId="4" fontId="2" numFmtId="0" xfId="0" applyAlignment="1" applyBorder="1" applyFill="1" applyFont="1">
      <alignment readingOrder="0" vertical="bottom"/>
    </xf>
    <xf borderId="1" fillId="0" fontId="2" numFmtId="0" xfId="0" applyAlignment="1" applyBorder="1" applyFont="1">
      <alignment vertical="bottom"/>
    </xf>
    <xf borderId="1" fillId="5" fontId="1" numFmtId="0" xfId="0" applyAlignment="1" applyBorder="1" applyFill="1" applyFont="1">
      <alignment readingOrder="0" vertical="bottom"/>
    </xf>
    <xf borderId="1" fillId="6" fontId="1" numFmtId="0" xfId="0" applyAlignment="1" applyBorder="1" applyFill="1" applyFont="1">
      <alignment readingOrder="0" vertical="bottom"/>
    </xf>
    <xf borderId="5" fillId="7" fontId="1" numFmtId="0" xfId="0" applyAlignment="1" applyBorder="1" applyFill="1" applyFont="1">
      <alignment readingOrder="0" vertical="bottom"/>
    </xf>
    <xf borderId="1" fillId="8" fontId="1" numFmtId="0" xfId="0" applyAlignment="1" applyBorder="1" applyFill="1" applyFont="1">
      <alignment readingOrder="0" vertical="bottom"/>
    </xf>
    <xf borderId="1" fillId="9" fontId="1" numFmtId="0" xfId="0" applyAlignment="1" applyBorder="1" applyFill="1" applyFont="1">
      <alignment horizontal="right" readingOrder="0" vertical="bottom"/>
    </xf>
    <xf borderId="1" fillId="10" fontId="1" numFmtId="0" xfId="0" applyAlignment="1" applyBorder="1" applyFill="1" applyFont="1">
      <alignment vertical="bottom"/>
    </xf>
    <xf borderId="1" fillId="8" fontId="1" numFmtId="0" xfId="0" applyAlignment="1" applyBorder="1" applyFont="1">
      <alignment vertical="bottom"/>
    </xf>
    <xf borderId="0" fillId="8" fontId="4" numFmtId="0" xfId="0" applyAlignment="1" applyFont="1">
      <alignment horizontal="left" readingOrder="0"/>
    </xf>
    <xf borderId="1" fillId="10" fontId="1" numFmtId="0" xfId="0" applyAlignment="1" applyBorder="1" applyFont="1">
      <alignment readingOrder="0" vertical="bottom"/>
    </xf>
    <xf borderId="1" fillId="9" fontId="1" numFmtId="0" xfId="0" applyAlignment="1" applyBorder="1" applyFont="1">
      <alignment horizontal="right" vertical="bottom"/>
    </xf>
    <xf borderId="1" fillId="9" fontId="1" numFmtId="0" xfId="0" applyAlignment="1" applyBorder="1" applyFont="1">
      <alignment readingOrder="0" vertical="bottom"/>
    </xf>
    <xf borderId="1" fillId="0" fontId="2" numFmtId="0" xfId="0" applyAlignment="1" applyBorder="1" applyFont="1">
      <alignment horizontal="right" vertical="bottom"/>
    </xf>
    <xf borderId="0" fillId="11" fontId="5" numFmtId="0" xfId="0" applyAlignment="1" applyFill="1" applyFont="1">
      <alignment readingOrder="0"/>
    </xf>
    <xf borderId="0" fillId="0" fontId="6" numFmtId="0" xfId="0" applyAlignment="1" applyFont="1">
      <alignment readingOrder="0"/>
    </xf>
    <xf borderId="0" fillId="12" fontId="5" numFmtId="0" xfId="0" applyAlignment="1" applyFill="1" applyFont="1">
      <alignment readingOrder="0"/>
    </xf>
    <xf borderId="0" fillId="0" fontId="7" numFmtId="0" xfId="0" applyAlignment="1" applyFont="1">
      <alignment readingOrder="0"/>
    </xf>
    <xf borderId="0" fillId="0" fontId="6" numFmtId="1" xfId="0" applyFont="1" applyNumberFormat="1"/>
    <xf borderId="0" fillId="0" fontId="6" numFmtId="0" xfId="0" applyFont="1"/>
    <xf borderId="0" fillId="0" fontId="5" numFmtId="0" xfId="0" applyAlignment="1" applyFont="1">
      <alignment readingOrder="0"/>
    </xf>
    <xf borderId="0" fillId="0" fontId="6" numFmtId="164" xfId="0" applyFont="1" applyNumberFormat="1"/>
    <xf borderId="0" fillId="11" fontId="5" numFmtId="1" xfId="0" applyFont="1" applyNumberFormat="1"/>
    <xf borderId="0" fillId="11" fontId="6" numFmtId="0" xfId="0" applyAlignment="1" applyFont="1">
      <alignment readingOrder="0"/>
    </xf>
    <xf borderId="0" fillId="11" fontId="6" numFmtId="2" xfId="0" applyFont="1" applyNumberFormat="1"/>
    <xf borderId="0" fillId="11" fontId="5" numFmtId="0" xfId="0" applyFont="1"/>
    <xf borderId="0" fillId="11" fontId="6" numFmtId="0" xfId="0" applyFont="1"/>
    <xf borderId="0" fillId="11" fontId="5" numFmtId="165" xfId="0" applyAlignment="1" applyFont="1" applyNumberFormat="1">
      <alignment readingOrder="0"/>
    </xf>
  </cellXfs>
  <cellStyles count="1">
    <cellStyle xfId="0" name="Normal" builtinId="0"/>
  </cellStyles>
  <dxfs count="2">
    <dxf>
      <font/>
      <fill>
        <patternFill patternType="solid">
          <fgColor rgb="FFFFE599"/>
          <bgColor rgb="FFFFE599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outlinePr summaryBelow="0" summaryRight="0"/>
    <pageSetUpPr fitToPage="1"/>
  </sheetPr>
  <sheetViews>
    <sheetView workbookViewId="0">
      <pane xSplit="3.0" ySplit="2.0" topLeftCell="D3" activePane="bottomRight" state="frozen"/>
      <selection activeCell="D1" sqref="D1" pane="topRight"/>
      <selection activeCell="A3" sqref="A3" pane="bottomLeft"/>
      <selection activeCell="D3" sqref="D3" pane="bottomRight"/>
    </sheetView>
  </sheetViews>
  <sheetFormatPr customHeight="1" defaultColWidth="12.63" defaultRowHeight="15.75"/>
  <cols>
    <col customWidth="1" min="1" max="1" width="26.13"/>
    <col customWidth="1" min="2" max="2" width="18.0"/>
    <col customWidth="1" min="3" max="3" width="7.38"/>
    <col customWidth="1" min="4" max="4" width="12.13"/>
    <col customWidth="1" min="5" max="5" width="11.88"/>
    <col customWidth="1" min="6" max="6" width="11.75"/>
  </cols>
  <sheetData>
    <row r="1">
      <c r="A1" s="1"/>
      <c r="B1" s="2"/>
      <c r="C1" s="1"/>
      <c r="D1" s="3" t="s">
        <v>0</v>
      </c>
      <c r="E1" s="4"/>
      <c r="F1" s="5"/>
    </row>
    <row r="2">
      <c r="A2" s="1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</row>
    <row r="3">
      <c r="A3" s="11" t="s">
        <v>7</v>
      </c>
      <c r="B3" s="10" t="s">
        <v>6</v>
      </c>
      <c r="C3" s="12">
        <v>2040.0</v>
      </c>
      <c r="D3" s="13"/>
      <c r="E3" s="13"/>
      <c r="F3" s="13">
        <f>C3</f>
        <v>2040</v>
      </c>
    </row>
    <row r="4">
      <c r="A4" s="11" t="s">
        <v>8</v>
      </c>
      <c r="B4" s="9" t="s">
        <v>5</v>
      </c>
      <c r="C4" s="12">
        <v>2000.0</v>
      </c>
      <c r="D4" s="13"/>
      <c r="E4" s="13">
        <f>C4</f>
        <v>2000</v>
      </c>
      <c r="F4" s="13"/>
    </row>
    <row r="5">
      <c r="A5" s="11" t="s">
        <v>9</v>
      </c>
      <c r="B5" s="8" t="s">
        <v>4</v>
      </c>
      <c r="C5" s="12">
        <v>230.0</v>
      </c>
      <c r="D5" s="13">
        <f t="shared" ref="D5:D11" si="1">C5</f>
        <v>230</v>
      </c>
      <c r="E5" s="13"/>
      <c r="F5" s="13"/>
    </row>
    <row r="6">
      <c r="A6" s="11" t="s">
        <v>10</v>
      </c>
      <c r="B6" s="8" t="s">
        <v>4</v>
      </c>
      <c r="C6" s="12">
        <v>280.0</v>
      </c>
      <c r="D6" s="13">
        <f t="shared" si="1"/>
        <v>280</v>
      </c>
      <c r="E6" s="13"/>
      <c r="F6" s="13"/>
    </row>
    <row r="7">
      <c r="A7" s="14" t="s">
        <v>11</v>
      </c>
      <c r="B7" s="8" t="s">
        <v>4</v>
      </c>
      <c r="C7" s="12">
        <v>700.0</v>
      </c>
      <c r="D7" s="13">
        <f t="shared" si="1"/>
        <v>700</v>
      </c>
      <c r="E7" s="13"/>
      <c r="F7" s="13"/>
    </row>
    <row r="8">
      <c r="A8" s="15" t="s">
        <v>12</v>
      </c>
      <c r="B8" s="8" t="s">
        <v>4</v>
      </c>
      <c r="C8" s="12">
        <v>120.0</v>
      </c>
      <c r="D8" s="13">
        <f t="shared" si="1"/>
        <v>120</v>
      </c>
      <c r="E8" s="13"/>
      <c r="F8" s="13"/>
    </row>
    <row r="9">
      <c r="A9" s="15" t="s">
        <v>12</v>
      </c>
      <c r="B9" s="10" t="s">
        <v>6</v>
      </c>
      <c r="C9" s="12">
        <v>350.0</v>
      </c>
      <c r="D9" s="13">
        <f t="shared" si="1"/>
        <v>350</v>
      </c>
      <c r="E9" s="13"/>
      <c r="F9" s="13"/>
    </row>
    <row r="10">
      <c r="A10" s="11" t="s">
        <v>13</v>
      </c>
      <c r="B10" s="8" t="s">
        <v>4</v>
      </c>
      <c r="C10" s="12">
        <v>220.0</v>
      </c>
      <c r="D10" s="13">
        <f t="shared" si="1"/>
        <v>220</v>
      </c>
      <c r="E10" s="13"/>
      <c r="F10" s="16"/>
    </row>
    <row r="11">
      <c r="A11" s="11" t="s">
        <v>13</v>
      </c>
      <c r="B11" s="10" t="s">
        <v>6</v>
      </c>
      <c r="C11" s="12">
        <v>130.0</v>
      </c>
      <c r="D11" s="13">
        <f t="shared" si="1"/>
        <v>130</v>
      </c>
      <c r="E11" s="13"/>
      <c r="F11" s="13"/>
    </row>
    <row r="12">
      <c r="A12" s="11" t="s">
        <v>14</v>
      </c>
      <c r="B12" s="10" t="s">
        <v>6</v>
      </c>
      <c r="C12" s="12">
        <f>330*3</f>
        <v>990</v>
      </c>
      <c r="D12" s="13"/>
      <c r="E12" s="13"/>
      <c r="F12" s="16">
        <f>C12</f>
        <v>990</v>
      </c>
    </row>
    <row r="13">
      <c r="A13" s="11" t="s">
        <v>15</v>
      </c>
      <c r="B13" s="8" t="s">
        <v>4</v>
      </c>
      <c r="C13" s="12">
        <v>650.0</v>
      </c>
      <c r="D13" s="13">
        <f t="shared" ref="D13:D15" si="2">C13</f>
        <v>650</v>
      </c>
      <c r="E13" s="13"/>
      <c r="F13" s="13"/>
    </row>
    <row r="14">
      <c r="A14" s="11" t="s">
        <v>16</v>
      </c>
      <c r="B14" s="10" t="s">
        <v>6</v>
      </c>
      <c r="C14" s="17">
        <v>250.0</v>
      </c>
      <c r="D14" s="16">
        <f t="shared" si="2"/>
        <v>250</v>
      </c>
      <c r="E14" s="13"/>
      <c r="F14" s="13"/>
    </row>
    <row r="15">
      <c r="A15" s="11" t="s">
        <v>17</v>
      </c>
      <c r="B15" s="10" t="s">
        <v>6</v>
      </c>
      <c r="C15" s="12">
        <v>350.0</v>
      </c>
      <c r="D15" s="13">
        <f t="shared" si="2"/>
        <v>350</v>
      </c>
      <c r="E15" s="13"/>
      <c r="F15" s="13"/>
    </row>
    <row r="16">
      <c r="A16" s="14" t="s">
        <v>18</v>
      </c>
      <c r="B16" s="10" t="s">
        <v>6</v>
      </c>
      <c r="C16" s="12">
        <v>2500.0</v>
      </c>
      <c r="D16" s="13"/>
      <c r="E16" s="16">
        <f>C16</f>
        <v>2500</v>
      </c>
      <c r="F16" s="13"/>
    </row>
    <row r="17">
      <c r="A17" s="14" t="s">
        <v>19</v>
      </c>
      <c r="B17" s="10" t="s">
        <v>6</v>
      </c>
      <c r="C17" s="12">
        <v>300.0</v>
      </c>
      <c r="D17" s="13">
        <f t="shared" ref="D17:D18" si="3">C17</f>
        <v>300</v>
      </c>
      <c r="E17" s="13"/>
      <c r="F17" s="13"/>
    </row>
    <row r="18">
      <c r="A18" s="14" t="s">
        <v>20</v>
      </c>
      <c r="B18" s="8" t="s">
        <v>4</v>
      </c>
      <c r="C18" s="12">
        <v>500.0</v>
      </c>
      <c r="D18" s="16">
        <f t="shared" si="3"/>
        <v>500</v>
      </c>
      <c r="E18" s="13"/>
      <c r="F18" s="13"/>
    </row>
    <row r="19">
      <c r="A19" s="11" t="s">
        <v>21</v>
      </c>
      <c r="B19" s="10" t="s">
        <v>6</v>
      </c>
      <c r="C19" s="12">
        <v>650.0</v>
      </c>
      <c r="D19" s="13"/>
      <c r="E19" s="13"/>
      <c r="F19" s="13">
        <f t="shared" ref="F19:F21" si="4">C19</f>
        <v>650</v>
      </c>
    </row>
    <row r="20">
      <c r="A20" s="11" t="s">
        <v>22</v>
      </c>
      <c r="B20" s="10" t="s">
        <v>6</v>
      </c>
      <c r="C20" s="12">
        <f>266+380</f>
        <v>646</v>
      </c>
      <c r="D20" s="13"/>
      <c r="E20" s="13"/>
      <c r="F20" s="13">
        <f t="shared" si="4"/>
        <v>646</v>
      </c>
    </row>
    <row r="21">
      <c r="A21" s="11" t="s">
        <v>23</v>
      </c>
      <c r="B21" s="8" t="s">
        <v>4</v>
      </c>
      <c r="C21" s="18">
        <v>250.0</v>
      </c>
      <c r="D21" s="13"/>
      <c r="E21" s="13"/>
      <c r="F21" s="13">
        <f t="shared" si="4"/>
        <v>250</v>
      </c>
    </row>
    <row r="22">
      <c r="A22" s="7" t="s">
        <v>24</v>
      </c>
      <c r="B22" s="13"/>
      <c r="C22" s="19">
        <f>SUM(C1:C21)</f>
        <v>13156</v>
      </c>
      <c r="D22" s="13">
        <f t="shared" ref="D22:F22" si="5">SUM(D3:D21)</f>
        <v>4080</v>
      </c>
      <c r="E22" s="13">
        <f t="shared" si="5"/>
        <v>4500</v>
      </c>
      <c r="F22" s="13">
        <f t="shared" si="5"/>
        <v>4576</v>
      </c>
    </row>
  </sheetData>
  <mergeCells count="1">
    <mergeCell ref="D1:F1"/>
  </mergeCells>
  <conditionalFormatting sqref="D3:F22">
    <cfRule type="notContainsBlanks" dxfId="0" priority="1">
      <formula>LEN(TRIM(D3))&gt;0</formula>
    </cfRule>
  </conditionalFormatting>
  <conditionalFormatting sqref="C3:C21">
    <cfRule type="expression" dxfId="1" priority="2">
      <formula>SUM(D3:F3)&gt;0</formula>
    </cfRule>
  </conditionalFormatting>
  <printOptions gridLines="1" horizontalCentered="1"/>
  <pageMargins bottom="0.75" footer="0.0" header="0.0" left="0.7" right="0.7" top="0.75"/>
  <pageSetup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38"/>
    <col customWidth="1" min="3" max="3" width="8.88"/>
    <col customWidth="1" min="4" max="4" width="6.13"/>
  </cols>
  <sheetData>
    <row r="1">
      <c r="A1" s="20" t="s">
        <v>25</v>
      </c>
      <c r="B1" s="20">
        <v>3.0</v>
      </c>
    </row>
    <row r="2">
      <c r="A2" s="20" t="s">
        <v>26</v>
      </c>
      <c r="B2" s="20">
        <v>6.0</v>
      </c>
    </row>
    <row r="3">
      <c r="A3" s="21"/>
      <c r="B3" s="21"/>
      <c r="C3" s="21"/>
    </row>
    <row r="4">
      <c r="A4" s="22" t="s">
        <v>27</v>
      </c>
      <c r="B4" s="21"/>
      <c r="C4" s="21"/>
    </row>
    <row r="5">
      <c r="A5" s="21" t="s">
        <v>28</v>
      </c>
      <c r="B5" s="21">
        <v>750.0</v>
      </c>
      <c r="C5" s="21" t="s">
        <v>29</v>
      </c>
    </row>
    <row r="6">
      <c r="A6" s="21" t="s">
        <v>30</v>
      </c>
      <c r="B6" s="21">
        <v>60.0</v>
      </c>
      <c r="C6" s="23" t="s">
        <v>31</v>
      </c>
      <c r="D6" s="24">
        <f>B6*1000/B5</f>
        <v>80</v>
      </c>
      <c r="E6" s="21" t="s">
        <v>32</v>
      </c>
    </row>
    <row r="7">
      <c r="A7" s="21" t="s">
        <v>33</v>
      </c>
      <c r="B7" s="25">
        <f>B6*B1</f>
        <v>180</v>
      </c>
      <c r="C7" s="21" t="s">
        <v>29</v>
      </c>
      <c r="D7" s="25">
        <f>1000/B5*B7</f>
        <v>240</v>
      </c>
      <c r="E7" s="21" t="s">
        <v>34</v>
      </c>
    </row>
    <row r="9">
      <c r="A9" s="21" t="s">
        <v>35</v>
      </c>
      <c r="B9" s="21">
        <v>0.8</v>
      </c>
    </row>
    <row r="10">
      <c r="A10" s="21" t="s">
        <v>36</v>
      </c>
      <c r="B10" s="25">
        <f>(530+530)*B9</f>
        <v>848</v>
      </c>
      <c r="C10" s="21" t="s">
        <v>34</v>
      </c>
    </row>
    <row r="11">
      <c r="A11" s="26" t="s">
        <v>37</v>
      </c>
      <c r="B11" s="27">
        <f>B10/D7</f>
        <v>3.533333333</v>
      </c>
      <c r="C11" s="21" t="s">
        <v>38</v>
      </c>
    </row>
    <row r="12">
      <c r="A12" s="20" t="s">
        <v>39</v>
      </c>
      <c r="B12" s="28">
        <f>B2*D7</f>
        <v>1440</v>
      </c>
      <c r="C12" s="29" t="s">
        <v>34</v>
      </c>
      <c r="D12" s="30">
        <f>B12/1000</f>
        <v>1.44</v>
      </c>
      <c r="E12" s="29" t="s">
        <v>40</v>
      </c>
    </row>
    <row r="13">
      <c r="A13" s="20" t="s">
        <v>41</v>
      </c>
      <c r="B13" s="31">
        <f>B12/1000*B5</f>
        <v>1080</v>
      </c>
      <c r="C13" s="29" t="s">
        <v>29</v>
      </c>
      <c r="D13" s="32"/>
      <c r="E13" s="32"/>
    </row>
    <row r="15">
      <c r="A15" s="21" t="s">
        <v>42</v>
      </c>
      <c r="B15" s="24">
        <f>227+B5/1000*530*B9</f>
        <v>545</v>
      </c>
      <c r="C15" s="21" t="s">
        <v>29</v>
      </c>
    </row>
    <row r="20">
      <c r="A20" s="22" t="s">
        <v>43</v>
      </c>
    </row>
    <row r="21">
      <c r="A21" s="21" t="s">
        <v>44</v>
      </c>
      <c r="B21" s="21">
        <v>40.0</v>
      </c>
      <c r="C21" s="23" t="s">
        <v>31</v>
      </c>
    </row>
    <row r="22">
      <c r="A22" s="21" t="s">
        <v>33</v>
      </c>
      <c r="B22" s="25">
        <f t="shared" ref="B22:B23" si="1">B21*B1</f>
        <v>120</v>
      </c>
      <c r="C22" s="21" t="s">
        <v>29</v>
      </c>
    </row>
    <row r="23">
      <c r="A23" s="20" t="s">
        <v>39</v>
      </c>
      <c r="B23" s="25">
        <f t="shared" si="1"/>
        <v>720</v>
      </c>
      <c r="C23" s="21" t="s">
        <v>29</v>
      </c>
    </row>
    <row r="25">
      <c r="A25" s="20" t="s">
        <v>45</v>
      </c>
      <c r="B25" s="33">
        <f>B23/220</f>
        <v>3.272727273</v>
      </c>
      <c r="C25" s="21" t="s">
        <v>46</v>
      </c>
    </row>
    <row r="26">
      <c r="A26" s="20" t="s">
        <v>47</v>
      </c>
      <c r="B26" s="20">
        <f>B23+B25*110</f>
        <v>1080</v>
      </c>
      <c r="C26" s="21" t="s">
        <v>29</v>
      </c>
    </row>
  </sheetData>
  <drawing r:id="rId1"/>
</worksheet>
</file>