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наряжение общ." sheetId="1" r:id="rId4"/>
    <sheet state="visible" name="Расчёт топлива" sheetId="2" r:id="rId5"/>
  </sheets>
  <definedNames/>
  <calcPr/>
</workbook>
</file>

<file path=xl/sharedStrings.xml><?xml version="1.0" encoding="utf-8"?>
<sst xmlns="http://schemas.openxmlformats.org/spreadsheetml/2006/main" count="93" uniqueCount="62">
  <si>
    <t>Кто возит</t>
  </si>
  <si>
    <t>Снаряжение</t>
  </si>
  <si>
    <t>Кто берёт(владелец)</t>
  </si>
  <si>
    <t>Вес</t>
  </si>
  <si>
    <t>Марина</t>
  </si>
  <si>
    <t>Валерия</t>
  </si>
  <si>
    <t>Алексей</t>
  </si>
  <si>
    <t>Таня</t>
  </si>
  <si>
    <t>Лиза</t>
  </si>
  <si>
    <t>Юра</t>
  </si>
  <si>
    <t>Митя</t>
  </si>
  <si>
    <t>Палатка 5-ка</t>
  </si>
  <si>
    <t>Палатка 2-ка</t>
  </si>
  <si>
    <t>Кан 3л</t>
  </si>
  <si>
    <t>Кан 5л</t>
  </si>
  <si>
    <t>Кухня</t>
  </si>
  <si>
    <t>Горелка мультитопливная booster</t>
  </si>
  <si>
    <t>Горелка мультитопливная лютый китай</t>
  </si>
  <si>
    <t>Экран для горелки</t>
  </si>
  <si>
    <t>Бутыль 0,5л+насос</t>
  </si>
  <si>
    <t>Бутыль 1л+насос</t>
  </si>
  <si>
    <t>Ремнабор для горелки</t>
  </si>
  <si>
    <t>Валерия/Митя</t>
  </si>
  <si>
    <t>Бензин</t>
  </si>
  <si>
    <t>Вес одной 686. Куплено 5 шт по 1л</t>
  </si>
  <si>
    <t>Тент от осадков  3*4,5</t>
  </si>
  <si>
    <t>Марина(Валерия)</t>
  </si>
  <si>
    <t>Трос велосипедный 5м</t>
  </si>
  <si>
    <t>Пила лучковая</t>
  </si>
  <si>
    <t>Ремнабор</t>
  </si>
  <si>
    <t>Таганок</t>
  </si>
  <si>
    <t>Хознабор</t>
  </si>
  <si>
    <t>Аптечка</t>
  </si>
  <si>
    <t>Навигатор.батарейки</t>
  </si>
  <si>
    <t>Карты, компас, документы</t>
  </si>
  <si>
    <t>Флаг</t>
  </si>
  <si>
    <t>Фото - техническое</t>
  </si>
  <si>
    <t>Фото - худ.</t>
  </si>
  <si>
    <t>Метеостанция/термометр</t>
  </si>
  <si>
    <t>/Юра</t>
  </si>
  <si>
    <t>сковорода от 28см</t>
  </si>
  <si>
    <t>Итого:</t>
  </si>
  <si>
    <t>Вес в поезд</t>
  </si>
  <si>
    <t>едет 20го</t>
  </si>
  <si>
    <t>снаряга, топливо, часть ремнабора</t>
  </si>
  <si>
    <t>1000мл бензина =</t>
  </si>
  <si>
    <t>г</t>
  </si>
  <si>
    <t>расход</t>
  </si>
  <si>
    <t>г/чел</t>
  </si>
  <si>
    <t>мл/чел</t>
  </si>
  <si>
    <t>кол-во чел</t>
  </si>
  <si>
    <t>кол-вод дней</t>
  </si>
  <si>
    <t>В день</t>
  </si>
  <si>
    <t>мл</t>
  </si>
  <si>
    <t>Коэф. заполнения ёмкости</t>
  </si>
  <si>
    <t>У нас объём емкостей</t>
  </si>
  <si>
    <t xml:space="preserve">Запас на </t>
  </si>
  <si>
    <t>дней</t>
  </si>
  <si>
    <t>Необходимо всего</t>
  </si>
  <si>
    <t>л</t>
  </si>
  <si>
    <t>Вес всего, нетто</t>
  </si>
  <si>
    <t>Полный вес бутыли 530мл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</si>
</sst>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"/>
  </numFmts>
  <fonts count="8">
    <font>
      <sz val="10.0"/>
      <color rgb="FF000000"/>
      <name val="Arial"/>
      <scheme val="minor"/>
    </font>
    <font>
      <color theme="1"/>
      <name val="Arial"/>
    </font>
    <font>
      <b/>
      <color theme="1"/>
      <name val="Arial"/>
    </font>
    <font/>
    <font>
      <color rgb="FF000000"/>
      <name val="Arial"/>
    </font>
    <font>
      <color rgb="FF000000"/>
      <name val="&quot;Arial&quot;"/>
    </font>
    <font>
      <color theme="1"/>
      <name val="Arial"/>
      <scheme val="minor"/>
    </font>
    <font>
      <b/>
      <color theme="1"/>
      <name val="Arial"/>
      <scheme val="minor"/>
    </font>
  </fonts>
  <fills count="1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EA4335"/>
        <bgColor rgb="FFEA4335"/>
      </patternFill>
    </fill>
    <fill>
      <patternFill patternType="solid">
        <fgColor rgb="FFF1C232"/>
        <bgColor rgb="FFF1C232"/>
      </patternFill>
    </fill>
    <fill>
      <patternFill patternType="solid">
        <fgColor rgb="FF00FF00"/>
        <bgColor rgb="FF00FF00"/>
      </patternFill>
    </fill>
    <fill>
      <patternFill patternType="solid">
        <fgColor rgb="FFF6B26B"/>
        <bgColor rgb="FFF6B26B"/>
      </patternFill>
    </fill>
    <fill>
      <patternFill patternType="solid">
        <fgColor rgb="FFB6D7A8"/>
        <bgColor rgb="FFB6D7A8"/>
      </patternFill>
    </fill>
    <fill>
      <patternFill patternType="solid">
        <fgColor rgb="FFB4A7D6"/>
        <bgColor rgb="FFB4A7D6"/>
      </patternFill>
    </fill>
    <fill>
      <patternFill patternType="solid">
        <fgColor rgb="FFC9DAF8"/>
        <bgColor rgb="FFC9DAF8"/>
      </patternFill>
    </fill>
    <fill>
      <patternFill patternType="solid">
        <fgColor rgb="FFE6B8AF"/>
        <bgColor rgb="FFE6B8AF"/>
      </patternFill>
    </fill>
    <fill>
      <patternFill patternType="solid">
        <fgColor rgb="FFB7E1CD"/>
        <bgColor rgb="FFB7E1CD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5"/>
        <bgColor theme="5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1" fillId="2" fontId="1" numFmtId="0" xfId="0" applyAlignment="1" applyBorder="1" applyFill="1" applyFont="1">
      <alignment vertical="bottom"/>
    </xf>
    <xf borderId="2" fillId="3" fontId="2" numFmtId="0" xfId="0" applyAlignment="1" applyBorder="1" applyFill="1" applyFont="1">
      <alignment horizontal="center" readingOrder="0" vertical="bottom"/>
    </xf>
    <xf borderId="3" fillId="0" fontId="3" numFmtId="0" xfId="0" applyBorder="1" applyFont="1"/>
    <xf borderId="4" fillId="0" fontId="3" numFmtId="0" xfId="0" applyBorder="1" applyFont="1"/>
    <xf borderId="1" fillId="4" fontId="2" numFmtId="0" xfId="0" applyAlignment="1" applyBorder="1" applyFill="1" applyFont="1">
      <alignment readingOrder="0" vertical="bottom"/>
    </xf>
    <xf borderId="1" fillId="0" fontId="2" numFmtId="0" xfId="0" applyAlignment="1" applyBorder="1" applyFont="1">
      <alignment vertical="bottom"/>
    </xf>
    <xf borderId="1" fillId="5" fontId="1" numFmtId="0" xfId="0" applyAlignment="1" applyBorder="1" applyFill="1" applyFont="1">
      <alignment readingOrder="0" vertical="bottom"/>
    </xf>
    <xf borderId="1" fillId="6" fontId="1" numFmtId="0" xfId="0" applyAlignment="1" applyBorder="1" applyFill="1" applyFont="1">
      <alignment readingOrder="0" vertical="bottom"/>
    </xf>
    <xf borderId="1" fillId="7" fontId="1" numFmtId="0" xfId="0" applyAlignment="1" applyBorder="1" applyFill="1" applyFont="1">
      <alignment readingOrder="0" vertical="bottom"/>
    </xf>
    <xf borderId="1" fillId="8" fontId="1" numFmtId="0" xfId="0" applyAlignment="1" applyBorder="1" applyFill="1" applyFont="1">
      <alignment readingOrder="0" vertical="bottom"/>
    </xf>
    <xf borderId="1" fillId="9" fontId="1" numFmtId="0" xfId="0" applyAlignment="1" applyBorder="1" applyFill="1" applyFont="1">
      <alignment readingOrder="0" vertical="bottom"/>
    </xf>
    <xf borderId="5" fillId="10" fontId="1" numFmtId="0" xfId="0" applyAlignment="1" applyBorder="1" applyFill="1" applyFont="1">
      <alignment readingOrder="0" vertical="bottom"/>
    </xf>
    <xf borderId="5" fillId="11" fontId="1" numFmtId="0" xfId="0" applyAlignment="1" applyBorder="1" applyFill="1" applyFont="1">
      <alignment readingOrder="0" vertical="bottom"/>
    </xf>
    <xf borderId="1" fillId="12" fontId="1" numFmtId="0" xfId="0" applyAlignment="1" applyBorder="1" applyFill="1" applyFont="1">
      <alignment readingOrder="0" vertical="bottom"/>
    </xf>
    <xf borderId="1" fillId="13" fontId="1" numFmtId="0" xfId="0" applyAlignment="1" applyBorder="1" applyFill="1" applyFont="1">
      <alignment horizontal="right" readingOrder="0" vertical="bottom"/>
    </xf>
    <xf borderId="1" fillId="14" fontId="1" numFmtId="0" xfId="0" applyAlignment="1" applyBorder="1" applyFill="1" applyFont="1">
      <alignment vertical="bottom"/>
    </xf>
    <xf borderId="1" fillId="14" fontId="1" numFmtId="0" xfId="0" applyAlignment="1" applyBorder="1" applyFont="1">
      <alignment readingOrder="0" vertical="bottom"/>
    </xf>
    <xf borderId="1" fillId="12" fontId="1" numFmtId="0" xfId="0" applyAlignment="1" applyBorder="1" applyFont="1">
      <alignment vertical="bottom"/>
    </xf>
    <xf borderId="0" fillId="12" fontId="4" numFmtId="0" xfId="0" applyAlignment="1" applyFont="1">
      <alignment horizontal="left" readingOrder="0"/>
    </xf>
    <xf borderId="0" fillId="0" fontId="5" numFmtId="0" xfId="0" applyAlignment="1" applyFont="1">
      <alignment readingOrder="0"/>
    </xf>
    <xf borderId="1" fillId="13" fontId="1" numFmtId="0" xfId="0" applyAlignment="1" applyBorder="1" applyFont="1">
      <alignment horizontal="right" vertical="bottom"/>
    </xf>
    <xf borderId="4" fillId="13" fontId="1" numFmtId="0" xfId="0" applyAlignment="1" applyBorder="1" applyFont="1">
      <alignment horizontal="right" readingOrder="0" vertical="bottom"/>
    </xf>
    <xf borderId="4" fillId="2" fontId="1" numFmtId="0" xfId="0" applyAlignment="1" applyBorder="1" applyFont="1">
      <alignment vertical="bottom"/>
    </xf>
    <xf borderId="1" fillId="13" fontId="1" numFmtId="0" xfId="0" applyAlignment="1" applyBorder="1" applyFont="1">
      <alignment readingOrder="0" vertical="bottom"/>
    </xf>
    <xf borderId="1" fillId="12" fontId="1" numFmtId="0" xfId="0" applyAlignment="1" applyBorder="1" applyFont="1">
      <alignment readingOrder="0" vertical="bottom"/>
    </xf>
    <xf borderId="1" fillId="0" fontId="2" numFmtId="0" xfId="0" applyAlignment="1" applyBorder="1" applyFont="1">
      <alignment horizontal="right" vertical="bottom"/>
    </xf>
    <xf borderId="0" fillId="0" fontId="6" numFmtId="0" xfId="0" applyAlignment="1" applyFont="1">
      <alignment readingOrder="0"/>
    </xf>
    <xf borderId="0" fillId="15" fontId="6" numFmtId="0" xfId="0" applyAlignment="1" applyFill="1" applyFont="1">
      <alignment readingOrder="0"/>
    </xf>
    <xf borderId="0" fillId="0" fontId="6" numFmtId="1" xfId="0" applyFont="1" applyNumberFormat="1"/>
    <xf borderId="0" fillId="8" fontId="7" numFmtId="0" xfId="0" applyAlignment="1" applyFont="1">
      <alignment readingOrder="0"/>
    </xf>
    <xf borderId="0" fillId="0" fontId="6" numFmtId="0" xfId="0" applyFont="1"/>
    <xf borderId="0" fillId="0" fontId="7" numFmtId="0" xfId="0" applyAlignment="1" applyFont="1">
      <alignment readingOrder="0"/>
    </xf>
    <xf borderId="0" fillId="0" fontId="6" numFmtId="164" xfId="0" applyFont="1" applyNumberFormat="1"/>
    <xf borderId="0" fillId="8" fontId="7" numFmtId="1" xfId="0" applyFont="1" applyNumberFormat="1"/>
    <xf borderId="0" fillId="8" fontId="6" numFmtId="0" xfId="0" applyAlignment="1" applyFont="1">
      <alignment readingOrder="0"/>
    </xf>
    <xf borderId="0" fillId="8" fontId="6" numFmtId="2" xfId="0" applyFont="1" applyNumberFormat="1"/>
    <xf borderId="0" fillId="8" fontId="7" numFmtId="0" xfId="0" applyFont="1"/>
    <xf borderId="0" fillId="8" fontId="6" numFmtId="0" xfId="0" applyFont="1"/>
  </cellXfs>
  <cellStyles count="1">
    <cellStyle xfId="0" name="Normal" builtinId="0"/>
  </cellStyles>
  <dxfs count="2">
    <dxf>
      <font/>
      <fill>
        <patternFill patternType="solid">
          <fgColor rgb="FFFFE599"/>
          <bgColor rgb="FFFFE599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outlinePr summaryBelow="0" summaryRight="0"/>
    <pageSetUpPr fitToPage="1"/>
  </sheetPr>
  <sheetViews>
    <sheetView workbookViewId="0">
      <pane xSplit="3.0" ySplit="2.0" topLeftCell="D3" activePane="bottomRight" state="frozen"/>
      <selection activeCell="D1" sqref="D1" pane="topRight"/>
      <selection activeCell="A3" sqref="A3" pane="bottomLeft"/>
      <selection activeCell="D3" sqref="D3" pane="bottomRight"/>
    </sheetView>
  </sheetViews>
  <sheetFormatPr customHeight="1" defaultColWidth="12.63" defaultRowHeight="15.75"/>
  <cols>
    <col customWidth="1" min="1" max="1" width="26.13"/>
    <col customWidth="1" min="2" max="2" width="18.0"/>
    <col customWidth="1" min="3" max="3" width="7.38"/>
    <col customWidth="1" min="4" max="4" width="12.13"/>
    <col customWidth="1" min="5" max="5" width="11.88"/>
    <col customWidth="1" min="6" max="7" width="11.75"/>
    <col customWidth="1" min="8" max="8" width="11.88"/>
    <col customWidth="1" min="9" max="9" width="11.25"/>
    <col customWidth="1" min="10" max="10" width="12.5"/>
  </cols>
  <sheetData>
    <row r="1">
      <c r="A1" s="1"/>
      <c r="B1" s="2"/>
      <c r="C1" s="1"/>
      <c r="D1" s="3" t="s">
        <v>0</v>
      </c>
      <c r="E1" s="4"/>
      <c r="F1" s="4"/>
      <c r="G1" s="4"/>
      <c r="H1" s="4"/>
      <c r="I1" s="4"/>
      <c r="J1" s="5"/>
    </row>
    <row r="2">
      <c r="A2" s="1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10" t="s">
        <v>6</v>
      </c>
      <c r="G2" s="11" t="s">
        <v>7</v>
      </c>
      <c r="H2" s="12" t="s">
        <v>8</v>
      </c>
      <c r="I2" s="13" t="s">
        <v>9</v>
      </c>
      <c r="J2" s="14" t="s">
        <v>10</v>
      </c>
    </row>
    <row r="3">
      <c r="A3" s="15" t="s">
        <v>11</v>
      </c>
      <c r="B3" s="9" t="s">
        <v>5</v>
      </c>
      <c r="C3" s="16">
        <v>3750.0</v>
      </c>
      <c r="D3" s="17">
        <f>C3</f>
        <v>3750</v>
      </c>
      <c r="E3" s="17"/>
      <c r="F3" s="17"/>
      <c r="G3" s="17"/>
      <c r="H3" s="17"/>
      <c r="I3" s="17"/>
      <c r="J3" s="17"/>
    </row>
    <row r="4">
      <c r="A4" s="15" t="s">
        <v>12</v>
      </c>
      <c r="B4" s="14" t="s">
        <v>10</v>
      </c>
      <c r="C4" s="16">
        <v>2040.0</v>
      </c>
      <c r="D4" s="17"/>
      <c r="E4" s="17"/>
      <c r="F4" s="17"/>
      <c r="G4" s="17"/>
      <c r="H4" s="17"/>
      <c r="I4" s="17"/>
      <c r="J4" s="18">
        <f>C4</f>
        <v>2040</v>
      </c>
    </row>
    <row r="5">
      <c r="A5" s="15"/>
      <c r="B5" s="18"/>
      <c r="C5" s="16"/>
      <c r="D5" s="17"/>
      <c r="E5" s="17"/>
      <c r="F5" s="17"/>
      <c r="G5" s="17"/>
      <c r="H5" s="17"/>
      <c r="I5" s="17"/>
      <c r="J5" s="17"/>
    </row>
    <row r="6">
      <c r="A6" s="15" t="s">
        <v>13</v>
      </c>
      <c r="B6" s="9" t="s">
        <v>5</v>
      </c>
      <c r="C6" s="16">
        <v>757.0</v>
      </c>
      <c r="D6" s="17"/>
      <c r="E6" s="17"/>
      <c r="F6" s="17"/>
      <c r="G6" s="17">
        <f t="shared" ref="G6:G7" si="1">C6</f>
        <v>757</v>
      </c>
      <c r="H6" s="17"/>
      <c r="I6" s="17"/>
      <c r="J6" s="17"/>
    </row>
    <row r="7">
      <c r="A7" s="15" t="s">
        <v>14</v>
      </c>
      <c r="B7" s="9" t="s">
        <v>5</v>
      </c>
      <c r="C7" s="16">
        <v>975.0</v>
      </c>
      <c r="D7" s="17"/>
      <c r="E7" s="17"/>
      <c r="F7" s="17"/>
      <c r="G7" s="17">
        <f t="shared" si="1"/>
        <v>975</v>
      </c>
      <c r="H7" s="17"/>
      <c r="I7" s="17"/>
      <c r="J7" s="17"/>
    </row>
    <row r="8">
      <c r="A8" s="19" t="s">
        <v>15</v>
      </c>
      <c r="B8" s="11" t="s">
        <v>7</v>
      </c>
      <c r="C8" s="16">
        <v>500.0</v>
      </c>
      <c r="D8" s="17"/>
      <c r="E8" s="17"/>
      <c r="F8" s="17"/>
      <c r="G8" s="17"/>
      <c r="H8" s="17">
        <f>C8</f>
        <v>500</v>
      </c>
      <c r="I8" s="17"/>
      <c r="J8" s="17"/>
    </row>
    <row r="9">
      <c r="A9" s="15" t="s">
        <v>16</v>
      </c>
      <c r="B9" s="9" t="s">
        <v>5</v>
      </c>
      <c r="C9" s="16">
        <v>660.0</v>
      </c>
      <c r="D9" s="17"/>
      <c r="E9" s="17"/>
      <c r="F9" s="17">
        <f t="shared" ref="F9:F12" si="2">C9</f>
        <v>660</v>
      </c>
      <c r="G9" s="17"/>
      <c r="H9" s="17"/>
      <c r="I9" s="17"/>
      <c r="J9" s="17"/>
    </row>
    <row r="10">
      <c r="A10" s="20" t="s">
        <v>17</v>
      </c>
      <c r="B10" s="14" t="s">
        <v>10</v>
      </c>
      <c r="C10" s="16">
        <v>650.0</v>
      </c>
      <c r="D10" s="17"/>
      <c r="E10" s="17"/>
      <c r="F10" s="17">
        <f t="shared" si="2"/>
        <v>650</v>
      </c>
      <c r="G10" s="17"/>
      <c r="H10" s="17"/>
      <c r="I10" s="17"/>
      <c r="J10" s="17"/>
    </row>
    <row r="11">
      <c r="A11" s="15" t="s">
        <v>18</v>
      </c>
      <c r="B11" s="11" t="s">
        <v>7</v>
      </c>
      <c r="C11" s="16">
        <v>220.0</v>
      </c>
      <c r="D11" s="17"/>
      <c r="E11" s="17"/>
      <c r="F11" s="17">
        <f t="shared" si="2"/>
        <v>220</v>
      </c>
      <c r="G11" s="17"/>
      <c r="H11" s="17"/>
      <c r="I11" s="17"/>
      <c r="J11" s="17"/>
    </row>
    <row r="12">
      <c r="A12" s="15" t="s">
        <v>18</v>
      </c>
      <c r="B12" s="8" t="s">
        <v>4</v>
      </c>
      <c r="C12" s="16">
        <v>220.0</v>
      </c>
      <c r="D12" s="17"/>
      <c r="E12" s="17"/>
      <c r="F12" s="18">
        <f t="shared" si="2"/>
        <v>220</v>
      </c>
      <c r="G12" s="17"/>
      <c r="H12" s="17"/>
      <c r="I12" s="17"/>
      <c r="J12" s="17"/>
    </row>
    <row r="13">
      <c r="A13" s="15" t="s">
        <v>19</v>
      </c>
      <c r="B13" s="9" t="s">
        <v>5</v>
      </c>
      <c r="C13" s="16">
        <v>203.0</v>
      </c>
      <c r="D13" s="17"/>
      <c r="E13" s="17"/>
      <c r="F13" s="17"/>
      <c r="G13" s="17"/>
      <c r="H13" s="17"/>
      <c r="I13" s="17"/>
      <c r="J13" s="17"/>
    </row>
    <row r="14">
      <c r="A14" s="15" t="s">
        <v>20</v>
      </c>
      <c r="B14" s="14" t="s">
        <v>10</v>
      </c>
      <c r="C14" s="16"/>
      <c r="D14" s="17"/>
      <c r="E14" s="17"/>
      <c r="F14" s="17"/>
      <c r="G14" s="17"/>
      <c r="H14" s="17"/>
      <c r="I14" s="17"/>
      <c r="J14" s="17"/>
    </row>
    <row r="15">
      <c r="A15" s="15" t="s">
        <v>21</v>
      </c>
      <c r="B15" s="21" t="s">
        <v>22</v>
      </c>
      <c r="C15" s="16">
        <v>100.0</v>
      </c>
      <c r="D15" s="17"/>
      <c r="E15" s="17"/>
      <c r="F15" s="17">
        <f>C15</f>
        <v>100</v>
      </c>
      <c r="G15" s="17"/>
      <c r="H15" s="17"/>
      <c r="I15" s="17"/>
      <c r="J15" s="17"/>
    </row>
    <row r="16">
      <c r="A16" s="15" t="s">
        <v>23</v>
      </c>
      <c r="B16" s="18" t="s">
        <v>24</v>
      </c>
      <c r="C16" s="16">
        <v>3430.0</v>
      </c>
      <c r="D16" s="17"/>
      <c r="E16" s="17"/>
      <c r="F16" s="18">
        <f>686*3</f>
        <v>2058</v>
      </c>
      <c r="G16" s="17"/>
      <c r="H16" s="18">
        <v>686.0</v>
      </c>
      <c r="I16" s="17"/>
      <c r="J16" s="18">
        <v>686.0</v>
      </c>
    </row>
    <row r="17">
      <c r="A17" s="15" t="s">
        <v>25</v>
      </c>
      <c r="B17" s="8" t="s">
        <v>26</v>
      </c>
      <c r="C17" s="16">
        <v>1170.0</v>
      </c>
      <c r="D17" s="17"/>
      <c r="E17" s="17">
        <f>C17</f>
        <v>1170</v>
      </c>
      <c r="F17" s="17"/>
      <c r="G17" s="17"/>
      <c r="H17" s="17"/>
      <c r="I17" s="17"/>
      <c r="J17" s="17"/>
    </row>
    <row r="18">
      <c r="A18" s="15" t="s">
        <v>27</v>
      </c>
      <c r="B18" s="11" t="s">
        <v>7</v>
      </c>
      <c r="C18" s="22">
        <v>250.0</v>
      </c>
      <c r="D18" s="18"/>
      <c r="E18" s="17"/>
      <c r="F18" s="17">
        <f>C18</f>
        <v>250</v>
      </c>
      <c r="G18" s="17"/>
      <c r="H18" s="17"/>
      <c r="I18" s="17"/>
      <c r="J18" s="17"/>
    </row>
    <row r="19">
      <c r="A19" s="15" t="s">
        <v>28</v>
      </c>
      <c r="B19" s="11" t="s">
        <v>7</v>
      </c>
      <c r="C19" s="16">
        <v>700.0</v>
      </c>
      <c r="D19" s="17"/>
      <c r="E19" s="17">
        <f>C19</f>
        <v>700</v>
      </c>
      <c r="F19" s="17"/>
      <c r="G19" s="17"/>
      <c r="H19" s="17"/>
      <c r="I19" s="17"/>
      <c r="J19" s="17"/>
    </row>
    <row r="20">
      <c r="A20" s="19" t="s">
        <v>29</v>
      </c>
      <c r="B20" s="13" t="s">
        <v>9</v>
      </c>
      <c r="C20" s="16">
        <v>3500.0</v>
      </c>
      <c r="D20" s="17"/>
      <c r="E20" s="18">
        <v>600.0</v>
      </c>
      <c r="F20" s="17"/>
      <c r="G20" s="17"/>
      <c r="H20" s="17"/>
      <c r="I20" s="17">
        <f>C20</f>
        <v>3500</v>
      </c>
      <c r="J20" s="18">
        <v>800.0</v>
      </c>
    </row>
    <row r="21">
      <c r="A21" s="15" t="s">
        <v>30</v>
      </c>
      <c r="B21" s="11" t="s">
        <v>7</v>
      </c>
      <c r="C21" s="23">
        <v>500.0</v>
      </c>
      <c r="D21" s="24"/>
      <c r="E21" s="24"/>
      <c r="F21" s="24">
        <f>C21</f>
        <v>500</v>
      </c>
      <c r="G21" s="17"/>
      <c r="H21" s="17"/>
      <c r="I21" s="17"/>
      <c r="J21" s="17"/>
    </row>
    <row r="22">
      <c r="A22" s="19" t="s">
        <v>31</v>
      </c>
      <c r="B22" s="14" t="s">
        <v>10</v>
      </c>
      <c r="C22" s="16">
        <v>300.0</v>
      </c>
      <c r="D22" s="17"/>
      <c r="E22" s="17"/>
      <c r="F22" s="17"/>
      <c r="G22" s="17"/>
      <c r="H22" s="17">
        <f t="shared" ref="H22:H23" si="3">C22</f>
        <v>300</v>
      </c>
      <c r="I22" s="17"/>
      <c r="J22" s="17"/>
    </row>
    <row r="23">
      <c r="A23" s="19" t="s">
        <v>32</v>
      </c>
      <c r="B23" s="12" t="s">
        <v>8</v>
      </c>
      <c r="C23" s="16">
        <v>1000.0</v>
      </c>
      <c r="D23" s="18"/>
      <c r="E23" s="17"/>
      <c r="F23" s="17"/>
      <c r="G23" s="17"/>
      <c r="H23" s="17">
        <f t="shared" si="3"/>
        <v>1000</v>
      </c>
      <c r="I23" s="17"/>
      <c r="J23" s="17"/>
    </row>
    <row r="24">
      <c r="A24" s="15" t="s">
        <v>33</v>
      </c>
      <c r="B24" s="11" t="s">
        <v>7</v>
      </c>
      <c r="C24" s="16">
        <v>266.0</v>
      </c>
      <c r="D24" s="17"/>
      <c r="E24" s="17"/>
      <c r="F24" s="17"/>
      <c r="G24" s="17">
        <f>C24</f>
        <v>266</v>
      </c>
      <c r="H24" s="17"/>
      <c r="I24" s="17"/>
      <c r="J24" s="17"/>
    </row>
    <row r="25">
      <c r="A25" s="15" t="s">
        <v>33</v>
      </c>
      <c r="B25" s="14" t="s">
        <v>10</v>
      </c>
      <c r="C25" s="16">
        <f>266+380</f>
        <v>646</v>
      </c>
      <c r="D25" s="17"/>
      <c r="E25" s="17"/>
      <c r="F25" s="17"/>
      <c r="G25" s="17"/>
      <c r="H25" s="17"/>
      <c r="I25" s="17"/>
      <c r="J25" s="17">
        <f>C25</f>
        <v>646</v>
      </c>
    </row>
    <row r="26">
      <c r="A26" s="15" t="s">
        <v>34</v>
      </c>
      <c r="B26" s="8" t="s">
        <v>4</v>
      </c>
      <c r="C26" s="25">
        <v>250.0</v>
      </c>
      <c r="D26" s="17">
        <f>C26</f>
        <v>250</v>
      </c>
      <c r="E26" s="17"/>
      <c r="F26" s="17"/>
      <c r="G26" s="17"/>
      <c r="H26" s="17"/>
      <c r="I26" s="17"/>
      <c r="J26" s="17"/>
    </row>
    <row r="27">
      <c r="A27" s="15" t="s">
        <v>35</v>
      </c>
      <c r="B27" s="9" t="s">
        <v>5</v>
      </c>
      <c r="C27" s="25">
        <v>100.0</v>
      </c>
      <c r="D27" s="17"/>
      <c r="E27" s="17"/>
      <c r="F27" s="17">
        <f>C27</f>
        <v>100</v>
      </c>
      <c r="G27" s="17"/>
      <c r="H27" s="17"/>
      <c r="I27" s="17"/>
      <c r="J27" s="17"/>
    </row>
    <row r="28">
      <c r="A28" s="15" t="s">
        <v>36</v>
      </c>
      <c r="B28" s="13" t="s">
        <v>9</v>
      </c>
      <c r="C28" s="25">
        <v>973.0</v>
      </c>
      <c r="D28" s="17"/>
      <c r="E28" s="17"/>
      <c r="F28" s="17"/>
      <c r="G28" s="17"/>
      <c r="H28" s="17"/>
      <c r="I28" s="18">
        <v>973.0</v>
      </c>
      <c r="J28" s="17"/>
    </row>
    <row r="29">
      <c r="A29" s="15" t="s">
        <v>37</v>
      </c>
      <c r="B29" s="14" t="s">
        <v>10</v>
      </c>
      <c r="C29" s="25">
        <f>400+184</f>
        <v>584</v>
      </c>
      <c r="D29" s="17"/>
      <c r="E29" s="17"/>
      <c r="F29" s="17"/>
      <c r="G29" s="17"/>
      <c r="H29" s="17"/>
      <c r="I29" s="17"/>
      <c r="J29" s="17">
        <f>C29</f>
        <v>584</v>
      </c>
    </row>
    <row r="30">
      <c r="A30" s="15" t="s">
        <v>38</v>
      </c>
      <c r="B30" s="18" t="s">
        <v>39</v>
      </c>
      <c r="C30" s="25"/>
      <c r="D30" s="17"/>
      <c r="E30" s="17"/>
      <c r="F30" s="17"/>
      <c r="G30" s="17"/>
      <c r="H30" s="17"/>
      <c r="I30" s="17"/>
      <c r="J30" s="17"/>
    </row>
    <row r="31">
      <c r="A31" s="26" t="s">
        <v>40</v>
      </c>
      <c r="B31" s="18" t="s">
        <v>8</v>
      </c>
      <c r="C31" s="25">
        <v>250.0</v>
      </c>
      <c r="D31" s="17"/>
      <c r="E31" s="17"/>
      <c r="F31" s="17"/>
      <c r="G31" s="17"/>
      <c r="H31" s="18">
        <v>250.0</v>
      </c>
      <c r="I31" s="17"/>
      <c r="J31" s="17"/>
    </row>
    <row r="32">
      <c r="A32" s="7" t="s">
        <v>41</v>
      </c>
      <c r="B32" s="17"/>
      <c r="C32" s="27">
        <f>SUM(C1:C31)</f>
        <v>23994</v>
      </c>
      <c r="D32" s="17">
        <f t="shared" ref="D32:J32" si="4">SUM(D3:D31)</f>
        <v>4000</v>
      </c>
      <c r="E32" s="17">
        <f t="shared" si="4"/>
        <v>2470</v>
      </c>
      <c r="F32" s="17">
        <f t="shared" si="4"/>
        <v>4758</v>
      </c>
      <c r="G32" s="17">
        <f t="shared" si="4"/>
        <v>1998</v>
      </c>
      <c r="H32" s="17">
        <f t="shared" si="4"/>
        <v>2736</v>
      </c>
      <c r="I32" s="17">
        <f t="shared" si="4"/>
        <v>4473</v>
      </c>
      <c r="J32" s="17">
        <f t="shared" si="4"/>
        <v>4756</v>
      </c>
    </row>
    <row r="34">
      <c r="B34" s="28" t="s">
        <v>42</v>
      </c>
      <c r="D34" s="28">
        <f>C12+C17+C26</f>
        <v>1640</v>
      </c>
      <c r="E34" s="28">
        <f>C3+C6+C7+C9+C13+C27</f>
        <v>6445</v>
      </c>
      <c r="F34" s="28">
        <v>0.0</v>
      </c>
      <c r="G34" s="29">
        <v>2436.0</v>
      </c>
      <c r="H34" s="28">
        <v>1250.0</v>
      </c>
      <c r="I34" s="28">
        <v>4473.0</v>
      </c>
      <c r="J34" s="28">
        <f>4320+C16+1130</f>
        <v>8880</v>
      </c>
    </row>
    <row r="35">
      <c r="G35" s="28" t="s">
        <v>43</v>
      </c>
      <c r="J35" s="28" t="s">
        <v>44</v>
      </c>
    </row>
  </sheetData>
  <mergeCells count="1">
    <mergeCell ref="D1:J1"/>
  </mergeCells>
  <conditionalFormatting sqref="D3:J32">
    <cfRule type="notContainsBlanks" dxfId="0" priority="1">
      <formula>LEN(TRIM(D3))&gt;0</formula>
    </cfRule>
  </conditionalFormatting>
  <conditionalFormatting sqref="C3:C31">
    <cfRule type="expression" dxfId="1" priority="2">
      <formula>SUM(D3:J3)&gt;0</formula>
    </cfRule>
  </conditionalFormatting>
  <printOptions gridLines="1" horizontalCentered="1"/>
  <pageMargins bottom="0.75" footer="0.0" header="0.0" left="0.7" right="0.7" top="0.75"/>
  <pageSetup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38"/>
    <col customWidth="1" min="3" max="3" width="6.25"/>
    <col customWidth="1" min="4" max="4" width="6.13"/>
  </cols>
  <sheetData>
    <row r="1">
      <c r="A1" s="28" t="s">
        <v>45</v>
      </c>
      <c r="B1" s="28">
        <v>750.0</v>
      </c>
      <c r="C1" s="28" t="s">
        <v>46</v>
      </c>
    </row>
    <row r="2">
      <c r="A2" s="28" t="s">
        <v>47</v>
      </c>
      <c r="B2" s="28">
        <v>77.0</v>
      </c>
      <c r="C2" s="28" t="s">
        <v>48</v>
      </c>
      <c r="D2" s="30">
        <f>B2*1000/B1</f>
        <v>102.6666667</v>
      </c>
      <c r="E2" s="28" t="s">
        <v>49</v>
      </c>
    </row>
    <row r="3">
      <c r="A3" s="31" t="s">
        <v>50</v>
      </c>
      <c r="B3" s="31">
        <v>7.0</v>
      </c>
    </row>
    <row r="4">
      <c r="A4" s="31" t="s">
        <v>51</v>
      </c>
      <c r="B4" s="31">
        <v>7.0</v>
      </c>
    </row>
    <row r="5">
      <c r="A5" s="28" t="s">
        <v>52</v>
      </c>
      <c r="B5" s="32">
        <f>B2*B3</f>
        <v>539</v>
      </c>
      <c r="C5" s="28" t="s">
        <v>46</v>
      </c>
      <c r="D5" s="32">
        <f>1000/B1*B5</f>
        <v>718.6666667</v>
      </c>
      <c r="E5" s="28" t="s">
        <v>53</v>
      </c>
    </row>
    <row r="7">
      <c r="A7" s="28" t="s">
        <v>54</v>
      </c>
      <c r="B7" s="28">
        <v>0.8</v>
      </c>
    </row>
    <row r="8">
      <c r="A8" s="28" t="s">
        <v>55</v>
      </c>
      <c r="B8" s="32">
        <f>(530+530)*B7</f>
        <v>848</v>
      </c>
      <c r="C8" s="28" t="s">
        <v>53</v>
      </c>
    </row>
    <row r="9">
      <c r="A9" s="33" t="s">
        <v>56</v>
      </c>
      <c r="B9" s="34">
        <f>B8/D5</f>
        <v>1.179962894</v>
      </c>
      <c r="C9" s="28" t="s">
        <v>57</v>
      </c>
    </row>
    <row r="10">
      <c r="A10" s="31" t="s">
        <v>58</v>
      </c>
      <c r="B10" s="35">
        <f>B4*D5</f>
        <v>5030.666667</v>
      </c>
      <c r="C10" s="36" t="s">
        <v>53</v>
      </c>
      <c r="D10" s="37">
        <f>B10/1000</f>
        <v>5.030666667</v>
      </c>
      <c r="E10" s="36" t="s">
        <v>59</v>
      </c>
    </row>
    <row r="11">
      <c r="A11" s="31" t="s">
        <v>60</v>
      </c>
      <c r="B11" s="38">
        <f>B10/1000*B1</f>
        <v>3773</v>
      </c>
      <c r="C11" s="36" t="s">
        <v>46</v>
      </c>
      <c r="D11" s="39"/>
      <c r="E11" s="39"/>
    </row>
    <row r="13">
      <c r="A13" s="28" t="s">
        <v>61</v>
      </c>
      <c r="B13" s="30">
        <f>227+B1/1000*530*B7</f>
        <v>545</v>
      </c>
      <c r="C13" s="28" t="s">
        <v>46</v>
      </c>
    </row>
  </sheetData>
  <drawing r:id="rId1"/>
</worksheet>
</file>