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ронежская обл 2023\"/>
    </mc:Choice>
  </mc:AlternateContent>
  <bookViews>
    <workbookView xWindow="0" yWindow="0" windowWidth="7970" windowHeight="560"/>
  </bookViews>
  <sheets>
    <sheet name="раскладка" sheetId="1" r:id="rId1"/>
  </sheets>
  <calcPr calcId="162913" refMode="R1C1"/>
</workbook>
</file>

<file path=xl/calcChain.xml><?xml version="1.0" encoding="utf-8"?>
<calcChain xmlns="http://schemas.openxmlformats.org/spreadsheetml/2006/main">
  <c r="Z32" i="1" l="1"/>
  <c r="Z31" i="1"/>
  <c r="Z24" i="1"/>
  <c r="AC20" i="1"/>
  <c r="Z20" i="1"/>
  <c r="W20" i="1"/>
  <c r="P20" i="1"/>
  <c r="I20" i="1"/>
  <c r="AC41" i="1"/>
  <c r="Z41" i="1"/>
  <c r="W41" i="1"/>
  <c r="T41" i="1"/>
  <c r="P41" i="1"/>
  <c r="M41" i="1"/>
  <c r="I41" i="1"/>
  <c r="AC39" i="1"/>
  <c r="Z39" i="1"/>
  <c r="T39" i="1"/>
  <c r="M39" i="1"/>
  <c r="B44" i="1"/>
  <c r="B45" i="1" s="1"/>
  <c r="AC35" i="1"/>
  <c r="Z35" i="1"/>
  <c r="T35" i="1"/>
  <c r="P35" i="1"/>
  <c r="M35" i="1"/>
  <c r="AC34" i="1"/>
  <c r="Z34" i="1"/>
  <c r="W34" i="1"/>
  <c r="T34" i="1"/>
  <c r="P34" i="1"/>
  <c r="M34" i="1"/>
  <c r="I34" i="1"/>
  <c r="F34" i="1"/>
  <c r="AC32" i="1"/>
  <c r="W32" i="1"/>
  <c r="T32" i="1"/>
  <c r="M32" i="1"/>
  <c r="I32" i="1"/>
  <c r="F32" i="1"/>
  <c r="T31" i="1"/>
  <c r="M31" i="1"/>
  <c r="AC30" i="1"/>
  <c r="W30" i="1"/>
  <c r="I27" i="1" l="1"/>
  <c r="AC27" i="1"/>
  <c r="W27" i="1"/>
  <c r="AC26" i="1"/>
  <c r="Z26" i="1"/>
  <c r="AC25" i="1"/>
  <c r="W25" i="1"/>
  <c r="M25" i="1"/>
  <c r="T24" i="1"/>
  <c r="P24" i="1"/>
  <c r="AC23" i="1"/>
  <c r="Z23" i="1"/>
  <c r="W23" i="1"/>
  <c r="T23" i="1"/>
  <c r="P23" i="1"/>
  <c r="M23" i="1"/>
  <c r="I23" i="1"/>
  <c r="F23" i="1"/>
  <c r="Z22" i="1"/>
  <c r="T22" i="1"/>
  <c r="M22" i="1"/>
  <c r="T21" i="1"/>
  <c r="AC19" i="1"/>
  <c r="Z19" i="1"/>
  <c r="W19" i="1"/>
  <c r="T19" i="1"/>
  <c r="P19" i="1"/>
  <c r="M19" i="1"/>
  <c r="I19" i="1"/>
  <c r="AC16" i="1"/>
  <c r="Z16" i="1"/>
  <c r="W16" i="1"/>
  <c r="T16" i="1"/>
  <c r="P16" i="1"/>
  <c r="M16" i="1"/>
  <c r="I16" i="1"/>
  <c r="AC15" i="1"/>
  <c r="Z15" i="1"/>
  <c r="W15" i="1"/>
  <c r="T15" i="1"/>
  <c r="P15" i="1"/>
  <c r="M15" i="1"/>
  <c r="W14" i="1"/>
  <c r="AC13" i="1"/>
  <c r="Z13" i="1"/>
  <c r="T13" i="1"/>
  <c r="P13" i="1"/>
  <c r="M13" i="1"/>
  <c r="AC11" i="1"/>
  <c r="Z11" i="1"/>
  <c r="W11" i="1"/>
  <c r="T11" i="1"/>
  <c r="P11" i="1"/>
  <c r="M11" i="1"/>
  <c r="W10" i="1"/>
  <c r="T9" i="1"/>
  <c r="P9" i="1"/>
  <c r="I15" i="1"/>
  <c r="AC12" i="1"/>
  <c r="W12" i="1"/>
  <c r="T12" i="1"/>
  <c r="P12" i="1"/>
  <c r="M12" i="1"/>
  <c r="I12" i="1"/>
  <c r="I11" i="1"/>
  <c r="AC8" i="1"/>
  <c r="F19" i="1"/>
  <c r="F21" i="1"/>
  <c r="F22" i="1"/>
  <c r="F24" i="1"/>
  <c r="F31" i="1"/>
  <c r="F35" i="1"/>
  <c r="F39" i="1"/>
  <c r="F41" i="1"/>
  <c r="F43" i="1" l="1"/>
  <c r="AC43" i="1"/>
  <c r="Q44" i="1" l="1"/>
  <c r="Q45" i="1" s="1"/>
  <c r="J44" i="1"/>
  <c r="J45" i="1" s="1"/>
  <c r="Z8" i="1"/>
  <c r="W37" i="1"/>
  <c r="P27" i="1"/>
  <c r="P36" i="1"/>
  <c r="P40" i="1"/>
  <c r="M26" i="1"/>
  <c r="I37" i="1"/>
  <c r="I30" i="1"/>
  <c r="C44" i="1"/>
  <c r="C45" i="1" s="1"/>
  <c r="I25" i="1"/>
  <c r="I14" i="1"/>
  <c r="M8" i="1"/>
  <c r="I10" i="1"/>
  <c r="Z43" i="1" l="1"/>
  <c r="P43" i="1"/>
  <c r="W43" i="1"/>
  <c r="M43" i="1"/>
  <c r="I43" i="1"/>
  <c r="T43" i="1"/>
</calcChain>
</file>

<file path=xl/sharedStrings.xml><?xml version="1.0" encoding="utf-8"?>
<sst xmlns="http://schemas.openxmlformats.org/spreadsheetml/2006/main" count="76" uniqueCount="48">
  <si>
    <r>
      <rPr>
        <b/>
        <sz val="5"/>
        <rFont val="Calibri"/>
        <family val="2"/>
      </rPr>
      <t>РАСКЛАДКА ПО ПИТАНИЮ И ГРАФИК ЗАКУПОК НА МАРШРУТЕ</t>
    </r>
  </si>
  <si>
    <r>
      <rPr>
        <sz val="5"/>
        <rFont val="Calibri"/>
        <family val="2"/>
      </rPr>
      <t>Пшено</t>
    </r>
  </si>
  <si>
    <r>
      <rPr>
        <sz val="5"/>
        <rFont val="Calibri"/>
        <family val="2"/>
      </rPr>
      <t>Макароны</t>
    </r>
  </si>
  <si>
    <r>
      <rPr>
        <sz val="5"/>
        <rFont val="Calibri"/>
        <family val="2"/>
      </rPr>
      <t>Рис круглый</t>
    </r>
  </si>
  <si>
    <r>
      <rPr>
        <sz val="5"/>
        <rFont val="Calibri"/>
        <family val="2"/>
      </rPr>
      <t>Сгущенка</t>
    </r>
  </si>
  <si>
    <r>
      <rPr>
        <sz val="5"/>
        <rFont val="Calibri"/>
        <family val="2"/>
      </rPr>
      <t>Сахар</t>
    </r>
  </si>
  <si>
    <r>
      <rPr>
        <sz val="5"/>
        <rFont val="Calibri"/>
        <family val="2"/>
      </rPr>
      <t>Курага</t>
    </r>
  </si>
  <si>
    <r>
      <rPr>
        <sz val="5"/>
        <rFont val="Calibri"/>
        <family val="2"/>
      </rPr>
      <t>Изюм</t>
    </r>
  </si>
  <si>
    <r>
      <rPr>
        <sz val="5"/>
        <rFont val="Calibri"/>
        <family val="2"/>
      </rPr>
      <t>Хлеб</t>
    </r>
  </si>
  <si>
    <r>
      <rPr>
        <sz val="5"/>
        <rFont val="Calibri"/>
        <family val="2"/>
      </rPr>
      <t>Сыр</t>
    </r>
  </si>
  <si>
    <r>
      <rPr>
        <sz val="5"/>
        <rFont val="Calibri"/>
        <family val="2"/>
      </rPr>
      <t>Чай</t>
    </r>
  </si>
  <si>
    <r>
      <rPr>
        <sz val="5"/>
        <rFont val="Calibri"/>
        <family val="2"/>
      </rPr>
      <t>Колбаса СК</t>
    </r>
  </si>
  <si>
    <r>
      <rPr>
        <sz val="5"/>
        <rFont val="Calibri"/>
        <family val="2"/>
      </rPr>
      <t>Рыба консерв.</t>
    </r>
  </si>
  <si>
    <r>
      <rPr>
        <sz val="5"/>
        <rFont val="Calibri"/>
        <family val="2"/>
      </rPr>
      <t>Пряники</t>
    </r>
  </si>
  <si>
    <r>
      <rPr>
        <sz val="5"/>
        <rFont val="Calibri"/>
        <family val="2"/>
      </rPr>
      <t>Вафли</t>
    </r>
  </si>
  <si>
    <r>
      <rPr>
        <sz val="5"/>
        <rFont val="Calibri"/>
        <family val="2"/>
      </rPr>
      <t>Мармелад</t>
    </r>
  </si>
  <si>
    <r>
      <rPr>
        <sz val="5"/>
        <rFont val="Calibri"/>
        <family val="2"/>
      </rPr>
      <t>Карпюр</t>
    </r>
  </si>
  <si>
    <r>
      <rPr>
        <sz val="5"/>
        <rFont val="Calibri"/>
        <family val="2"/>
      </rPr>
      <t>Гречка</t>
    </r>
  </si>
  <si>
    <r>
      <rPr>
        <sz val="5"/>
        <rFont val="Calibri"/>
        <family val="2"/>
      </rPr>
      <t>Тушенка</t>
    </r>
  </si>
  <si>
    <r>
      <rPr>
        <sz val="5"/>
        <rFont val="Calibri"/>
        <family val="2"/>
      </rPr>
      <t>Лук, чеснок</t>
    </r>
  </si>
  <si>
    <r>
      <rPr>
        <sz val="5"/>
        <rFont val="Calibri"/>
        <family val="2"/>
      </rPr>
      <t>Яйца, овощи (омлет)</t>
    </r>
  </si>
  <si>
    <r>
      <rPr>
        <sz val="5"/>
        <rFont val="Calibri"/>
        <family val="2"/>
      </rPr>
      <t>Итого (кг)</t>
    </r>
  </si>
  <si>
    <r>
      <rPr>
        <sz val="5"/>
        <rFont val="Calibri"/>
        <family val="2"/>
      </rPr>
      <t>Итого на 1 чел (кг)</t>
    </r>
  </si>
  <si>
    <r>
      <rPr>
        <b/>
        <sz val="5"/>
        <rFont val="Calibri"/>
        <family val="2"/>
      </rPr>
      <t>Дополнительно</t>
    </r>
  </si>
  <si>
    <t>ккал</t>
  </si>
  <si>
    <t>г/чел.</t>
  </si>
  <si>
    <t>на группу, г</t>
  </si>
  <si>
    <t>Овсянка</t>
  </si>
  <si>
    <t>УЖИН</t>
  </si>
  <si>
    <t>ОБЕД</t>
  </si>
  <si>
    <t>ЗАВТРАК</t>
  </si>
  <si>
    <r>
      <rPr>
        <b/>
        <sz val="5"/>
        <rFont val="Calibri"/>
        <family val="2"/>
      </rPr>
      <t>Итого на 1 чел/день (г)</t>
    </r>
  </si>
  <si>
    <t>Грудинка СК (сало)</t>
  </si>
  <si>
    <t>Лапша быстр пригот.</t>
  </si>
  <si>
    <t>Печенье</t>
  </si>
  <si>
    <t xml:space="preserve">ВОДА, л </t>
  </si>
  <si>
    <t>Майонез</t>
  </si>
  <si>
    <t>Салфетки бумаж.</t>
  </si>
  <si>
    <t>09.06.23
Москва (кг)</t>
  </si>
  <si>
    <t xml:space="preserve">12.06.23 Гремячье
(кг)
</t>
  </si>
  <si>
    <t xml:space="preserve">14.06.23 Колыбелка
(кг)
</t>
  </si>
  <si>
    <t>Масло подсолнеч.мал.</t>
  </si>
  <si>
    <t>Соль - 200г.</t>
  </si>
  <si>
    <t>Специи - 200г.</t>
  </si>
  <si>
    <t>Лимон - 150г.</t>
  </si>
  <si>
    <t>09.06.23
Тверь (кг)</t>
  </si>
  <si>
    <t>Масло сливоч</t>
  </si>
  <si>
    <t>Кол-во чел. в группе  -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</si>
</sst>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0.000"/>
    <numFmt numFmtId="166" formatCode="0.0"/>
  </numFmts>
  <fonts count="15" x14ac:knownFonts="1">
    <font>
      <sz val="10"/>
      <color rgb="FF000000"/>
      <name val="Times New Roman"/>
      <charset val="204"/>
    </font>
    <font>
      <b/>
      <sz val="5"/>
      <name val="Calibri"/>
      <family val="2"/>
      <charset val="204"/>
    </font>
    <font>
      <sz val="5"/>
      <name val="Calibri"/>
      <family val="2"/>
      <charset val="204"/>
    </font>
    <font>
      <sz val="6.5"/>
      <color rgb="FF000000"/>
      <name val="Calibri"/>
      <family val="2"/>
    </font>
    <font>
      <sz val="5"/>
      <color rgb="FF000000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sz val="5"/>
      <name val="Calibri"/>
      <family val="2"/>
      <charset val="204"/>
    </font>
    <font>
      <sz val="4"/>
      <color rgb="FF000000"/>
      <name val="Times New Roman"/>
      <family val="1"/>
      <charset val="204"/>
    </font>
    <font>
      <sz val="4"/>
      <name val="Calibri"/>
      <family val="2"/>
      <charset val="204"/>
    </font>
    <font>
      <sz val="4"/>
      <name val="Calibri"/>
      <family val="2"/>
    </font>
    <font>
      <b/>
      <sz val="5"/>
      <name val="Calibri"/>
      <family val="2"/>
      <charset val="204"/>
    </font>
    <font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1BC43"/>
      </patternFill>
    </fill>
    <fill>
      <patternFill patternType="solid">
        <fgColor rgb="FFEBF9DB"/>
      </patternFill>
    </fill>
    <fill>
      <patternFill patternType="solid">
        <fgColor rgb="FFB7E189"/>
      </patternFill>
    </fill>
    <fill>
      <patternFill patternType="solid">
        <fgColor rgb="FFC5E3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7D7D7"/>
      </left>
      <right style="thin">
        <color rgb="FFD7D7D7"/>
      </right>
      <top style="thin">
        <color rgb="FF000000"/>
      </top>
      <bottom style="thin">
        <color rgb="FFD7D7D7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wrapText="1"/>
    </xf>
    <xf numFmtId="2" fontId="4" fillId="4" borderId="6" xfId="0" applyNumberFormat="1" applyFont="1" applyFill="1" applyBorder="1" applyAlignment="1">
      <alignment horizontal="center" vertical="top" shrinkToFit="1"/>
    </xf>
    <xf numFmtId="2" fontId="4" fillId="4" borderId="6" xfId="0" applyNumberFormat="1" applyFont="1" applyFill="1" applyBorder="1" applyAlignment="1">
      <alignment horizontal="left" vertical="top" indent="1" shrinkToFit="1"/>
    </xf>
    <xf numFmtId="2" fontId="4" fillId="4" borderId="6" xfId="0" applyNumberFormat="1" applyFont="1" applyFill="1" applyBorder="1" applyAlignment="1">
      <alignment horizontal="right" vertical="top" indent="1" shrinkToFit="1"/>
    </xf>
    <xf numFmtId="3" fontId="4" fillId="4" borderId="6" xfId="0" applyNumberFormat="1" applyFont="1" applyFill="1" applyBorder="1" applyAlignment="1">
      <alignment horizontal="center" vertical="top" shrinkToFit="1"/>
    </xf>
    <xf numFmtId="0" fontId="2" fillId="4" borderId="6" xfId="0" applyFont="1" applyFill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vertical="top" shrinkToFit="1"/>
    </xf>
    <xf numFmtId="2" fontId="4" fillId="2" borderId="6" xfId="0" applyNumberFormat="1" applyFont="1" applyFill="1" applyBorder="1" applyAlignment="1">
      <alignment horizontal="right" vertical="top" indent="1" shrinkToFit="1"/>
    </xf>
    <xf numFmtId="0" fontId="2" fillId="4" borderId="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" fontId="14" fillId="5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shrinkToFit="1"/>
    </xf>
    <xf numFmtId="1" fontId="4" fillId="0" borderId="6" xfId="0" applyNumberFormat="1" applyFont="1" applyFill="1" applyBorder="1" applyAlignment="1">
      <alignment horizontal="center" vertical="center" shrinkToFit="1"/>
    </xf>
    <xf numFmtId="1" fontId="13" fillId="5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shrinkToFit="1"/>
    </xf>
    <xf numFmtId="1" fontId="4" fillId="6" borderId="6" xfId="0" applyNumberFormat="1" applyFont="1" applyFill="1" applyBorder="1" applyAlignment="1">
      <alignment horizontal="center" vertical="center" shrinkToFit="1"/>
    </xf>
    <xf numFmtId="165" fontId="4" fillId="6" borderId="6" xfId="0" applyNumberFormat="1" applyFont="1" applyFill="1" applyBorder="1" applyAlignment="1">
      <alignment horizontal="center" vertical="center" shrinkToFit="1"/>
    </xf>
    <xf numFmtId="2" fontId="4" fillId="6" borderId="6" xfId="0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left" vertical="top" wrapText="1"/>
    </xf>
    <xf numFmtId="2" fontId="4" fillId="7" borderId="6" xfId="0" applyNumberFormat="1" applyFont="1" applyFill="1" applyBorder="1" applyAlignment="1">
      <alignment horizontal="center" vertical="top" shrinkToFit="1"/>
    </xf>
    <xf numFmtId="1" fontId="4" fillId="7" borderId="6" xfId="0" applyNumberFormat="1" applyFont="1" applyFill="1" applyBorder="1" applyAlignment="1">
      <alignment horizontal="center" vertical="center" shrinkToFit="1"/>
    </xf>
    <xf numFmtId="2" fontId="4" fillId="7" borderId="6" xfId="0" applyNumberFormat="1" applyFont="1" applyFill="1" applyBorder="1" applyAlignment="1">
      <alignment horizontal="center" vertical="center" shrinkToFit="1"/>
    </xf>
    <xf numFmtId="0" fontId="0" fillId="7" borderId="6" xfId="0" applyFill="1" applyBorder="1" applyAlignment="1">
      <alignment horizontal="left" wrapText="1"/>
    </xf>
    <xf numFmtId="2" fontId="4" fillId="7" borderId="6" xfId="0" applyNumberFormat="1" applyFont="1" applyFill="1" applyBorder="1" applyAlignment="1">
      <alignment horizontal="right" vertical="top" indent="1" shrinkToFit="1"/>
    </xf>
    <xf numFmtId="0" fontId="11" fillId="7" borderId="14" xfId="0" applyFont="1" applyFill="1" applyBorder="1" applyAlignment="1">
      <alignment horizontal="left" vertical="top" wrapText="1"/>
    </xf>
    <xf numFmtId="2" fontId="4" fillId="7" borderId="15" xfId="0" applyNumberFormat="1" applyFont="1" applyFill="1" applyBorder="1" applyAlignment="1">
      <alignment horizontal="center" vertical="top" shrinkToFit="1"/>
    </xf>
    <xf numFmtId="1" fontId="4" fillId="7" borderId="15" xfId="0" applyNumberFormat="1" applyFont="1" applyFill="1" applyBorder="1" applyAlignment="1">
      <alignment horizontal="center" vertical="center" shrinkToFit="1"/>
    </xf>
    <xf numFmtId="165" fontId="4" fillId="7" borderId="15" xfId="0" applyNumberFormat="1" applyFont="1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left" wrapText="1"/>
    </xf>
    <xf numFmtId="2" fontId="4" fillId="7" borderId="15" xfId="0" applyNumberFormat="1" applyFont="1" applyFill="1" applyBorder="1" applyAlignment="1">
      <alignment horizontal="right" vertical="top" indent="1" shrinkToFit="1"/>
    </xf>
    <xf numFmtId="0" fontId="0" fillId="7" borderId="18" xfId="0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center" vertical="center" shrinkToFit="1"/>
    </xf>
    <xf numFmtId="164" fontId="3" fillId="3" borderId="17" xfId="0" applyNumberFormat="1" applyFont="1" applyFill="1" applyBorder="1" applyAlignment="1">
      <alignment horizontal="center" vertical="center" shrinkToFit="1"/>
    </xf>
    <xf numFmtId="164" fontId="3" fillId="3" borderId="11" xfId="0" applyNumberFormat="1" applyFont="1" applyFill="1" applyBorder="1" applyAlignment="1">
      <alignment horizontal="center" vertical="center" shrinkToFit="1"/>
    </xf>
    <xf numFmtId="164" fontId="3" fillId="3" borderId="12" xfId="0" applyNumberFormat="1" applyFont="1" applyFill="1" applyBorder="1" applyAlignment="1">
      <alignment horizontal="center" vertical="center" shrinkToFit="1"/>
    </xf>
    <xf numFmtId="164" fontId="3" fillId="3" borderId="18" xfId="0" applyNumberFormat="1" applyFont="1" applyFill="1" applyBorder="1" applyAlignment="1">
      <alignment horizontal="center" vertical="center" shrinkToFit="1"/>
    </xf>
    <xf numFmtId="164" fontId="3" fillId="3" borderId="13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164" fontId="3" fillId="3" borderId="19" xfId="0" applyNumberFormat="1" applyFont="1" applyFill="1" applyBorder="1" applyAlignment="1">
      <alignment horizontal="center" vertical="center" shrinkToFit="1"/>
    </xf>
    <xf numFmtId="164" fontId="3" fillId="3" borderId="0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zoomScale="200" zoomScaleNormal="200" workbookViewId="0">
      <pane xSplit="1" topLeftCell="B1" activePane="topRight" state="frozen"/>
      <selection pane="topRight" activeCell="B21" sqref="B21"/>
    </sheetView>
  </sheetViews>
  <sheetFormatPr defaultRowHeight="13" x14ac:dyDescent="0.3"/>
  <cols>
    <col min="1" max="1" width="9.796875" customWidth="1"/>
    <col min="2" max="3" width="4.796875" customWidth="1"/>
    <col min="4" max="9" width="4.296875" style="17" customWidth="1"/>
    <col min="10" max="10" width="5.69921875" customWidth="1"/>
    <col min="11" max="16" width="4.296875" style="17" customWidth="1"/>
    <col min="17" max="17" width="5.19921875" customWidth="1"/>
    <col min="18" max="20" width="4.19921875" style="17" customWidth="1"/>
    <col min="21" max="29" width="4.296875" style="17" customWidth="1"/>
  </cols>
  <sheetData>
    <row r="1" spans="1:29" ht="8.25" customHeight="1" x14ac:dyDescent="0.3">
      <c r="A1" s="68" t="s">
        <v>0</v>
      </c>
      <c r="B1" s="69"/>
      <c r="C1" s="69"/>
      <c r="D1" s="70"/>
      <c r="E1" s="70"/>
      <c r="F1" s="71"/>
      <c r="G1" s="32"/>
      <c r="H1" s="32"/>
      <c r="I1" s="32"/>
      <c r="J1" s="1"/>
      <c r="K1" s="32"/>
      <c r="L1" s="32"/>
      <c r="M1" s="32"/>
      <c r="N1" s="32"/>
      <c r="O1" s="32"/>
      <c r="P1" s="32"/>
      <c r="Q1" s="1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6" customHeight="1" x14ac:dyDescent="0.3">
      <c r="A2" s="3"/>
      <c r="B2" s="3"/>
      <c r="C2" s="3"/>
      <c r="D2" s="32"/>
      <c r="E2" s="32"/>
      <c r="F2" s="32"/>
      <c r="G2" s="32"/>
      <c r="H2" s="32"/>
      <c r="I2" s="32"/>
      <c r="J2" s="3"/>
      <c r="K2" s="32"/>
      <c r="L2" s="32"/>
      <c r="M2" s="32"/>
      <c r="N2" s="32"/>
      <c r="O2" s="32"/>
      <c r="P2" s="32"/>
      <c r="Q2" s="3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6" customHeight="1" x14ac:dyDescent="0.3">
      <c r="A3" s="4"/>
      <c r="B3" s="4"/>
      <c r="C3" s="4"/>
      <c r="D3" s="33"/>
      <c r="E3" s="33"/>
      <c r="F3" s="33"/>
      <c r="G3" s="33"/>
      <c r="H3" s="33"/>
      <c r="I3" s="33"/>
      <c r="J3" s="4"/>
      <c r="K3" s="33"/>
      <c r="L3" s="33"/>
      <c r="M3" s="33"/>
      <c r="N3" s="33"/>
      <c r="O3" s="33"/>
      <c r="P3" s="33"/>
      <c r="Q3" s="4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17" customFormat="1" ht="19.5" customHeight="1" x14ac:dyDescent="0.3">
      <c r="A4" s="82" t="s">
        <v>47</v>
      </c>
      <c r="B4" s="79" t="s">
        <v>45</v>
      </c>
      <c r="C4" s="79" t="s">
        <v>38</v>
      </c>
      <c r="D4" s="62">
        <v>45087</v>
      </c>
      <c r="E4" s="63"/>
      <c r="F4" s="64"/>
      <c r="G4" s="62">
        <v>45088</v>
      </c>
      <c r="H4" s="63"/>
      <c r="I4" s="64"/>
      <c r="J4" s="79" t="s">
        <v>39</v>
      </c>
      <c r="K4" s="62">
        <v>45089</v>
      </c>
      <c r="L4" s="63"/>
      <c r="M4" s="75"/>
      <c r="N4" s="62">
        <v>45090</v>
      </c>
      <c r="O4" s="63"/>
      <c r="P4" s="64"/>
      <c r="Q4" s="72" t="s">
        <v>40</v>
      </c>
      <c r="R4" s="62">
        <v>45091</v>
      </c>
      <c r="S4" s="63"/>
      <c r="T4" s="64"/>
      <c r="U4" s="62">
        <v>45092</v>
      </c>
      <c r="V4" s="63"/>
      <c r="W4" s="64"/>
      <c r="X4" s="62">
        <v>45093</v>
      </c>
      <c r="Y4" s="63"/>
      <c r="Z4" s="64"/>
      <c r="AA4" s="62">
        <v>45094</v>
      </c>
      <c r="AB4" s="63"/>
      <c r="AC4" s="64"/>
    </row>
    <row r="5" spans="1:29" s="17" customFormat="1" ht="5.25" customHeight="1" x14ac:dyDescent="0.3">
      <c r="A5" s="83"/>
      <c r="B5" s="80"/>
      <c r="C5" s="80"/>
      <c r="D5" s="65"/>
      <c r="E5" s="66"/>
      <c r="F5" s="67"/>
      <c r="G5" s="65"/>
      <c r="H5" s="66"/>
      <c r="I5" s="67"/>
      <c r="J5" s="80"/>
      <c r="K5" s="76"/>
      <c r="L5" s="77"/>
      <c r="M5" s="78"/>
      <c r="N5" s="65"/>
      <c r="O5" s="66"/>
      <c r="P5" s="67"/>
      <c r="Q5" s="73"/>
      <c r="R5" s="65"/>
      <c r="S5" s="66"/>
      <c r="T5" s="67"/>
      <c r="U5" s="65"/>
      <c r="V5" s="66"/>
      <c r="W5" s="67"/>
      <c r="X5" s="65"/>
      <c r="Y5" s="66"/>
      <c r="Z5" s="67"/>
      <c r="AA5" s="65"/>
      <c r="AB5" s="66"/>
      <c r="AC5" s="67"/>
    </row>
    <row r="6" spans="1:29" s="19" customFormat="1" ht="8.25" customHeight="1" x14ac:dyDescent="0.3">
      <c r="A6" s="84"/>
      <c r="B6" s="81"/>
      <c r="C6" s="81"/>
      <c r="D6" s="20" t="s">
        <v>25</v>
      </c>
      <c r="E6" s="20" t="s">
        <v>26</v>
      </c>
      <c r="F6" s="18" t="s">
        <v>24</v>
      </c>
      <c r="G6" s="20" t="s">
        <v>25</v>
      </c>
      <c r="H6" s="20" t="s">
        <v>26</v>
      </c>
      <c r="I6" s="18" t="s">
        <v>24</v>
      </c>
      <c r="J6" s="81"/>
      <c r="K6" s="20" t="s">
        <v>25</v>
      </c>
      <c r="L6" s="20" t="s">
        <v>26</v>
      </c>
      <c r="M6" s="18" t="s">
        <v>24</v>
      </c>
      <c r="N6" s="20" t="s">
        <v>25</v>
      </c>
      <c r="O6" s="20" t="s">
        <v>26</v>
      </c>
      <c r="P6" s="18" t="s">
        <v>24</v>
      </c>
      <c r="Q6" s="74"/>
      <c r="R6" s="20" t="s">
        <v>25</v>
      </c>
      <c r="S6" s="20" t="s">
        <v>26</v>
      </c>
      <c r="T6" s="18" t="s">
        <v>24</v>
      </c>
      <c r="U6" s="20" t="s">
        <v>25</v>
      </c>
      <c r="V6" s="20" t="s">
        <v>26</v>
      </c>
      <c r="W6" s="18" t="s">
        <v>24</v>
      </c>
      <c r="X6" s="20" t="s">
        <v>25</v>
      </c>
      <c r="Y6" s="20" t="s">
        <v>26</v>
      </c>
      <c r="Z6" s="18" t="s">
        <v>24</v>
      </c>
      <c r="AA6" s="20" t="s">
        <v>25</v>
      </c>
      <c r="AB6" s="20" t="s">
        <v>26</v>
      </c>
      <c r="AC6" s="18" t="s">
        <v>24</v>
      </c>
    </row>
    <row r="7" spans="1:29" s="19" customFormat="1" ht="8.25" customHeight="1" x14ac:dyDescent="0.3">
      <c r="A7" s="52" t="s">
        <v>30</v>
      </c>
      <c r="B7" s="58"/>
      <c r="C7" s="58"/>
      <c r="D7" s="59"/>
      <c r="E7" s="59"/>
      <c r="F7" s="60"/>
      <c r="G7" s="59"/>
      <c r="H7" s="59"/>
      <c r="I7" s="60"/>
      <c r="J7" s="58"/>
      <c r="K7" s="59"/>
      <c r="L7" s="59"/>
      <c r="M7" s="60"/>
      <c r="N7" s="59"/>
      <c r="O7" s="59"/>
      <c r="P7" s="60"/>
      <c r="Q7" s="58"/>
      <c r="R7" s="59"/>
      <c r="S7" s="59"/>
      <c r="T7" s="60"/>
      <c r="U7" s="59"/>
      <c r="V7" s="59"/>
      <c r="W7" s="60"/>
      <c r="X7" s="59"/>
      <c r="Y7" s="59"/>
      <c r="Z7" s="60"/>
      <c r="AA7" s="59"/>
      <c r="AB7" s="59"/>
      <c r="AC7" s="60"/>
    </row>
    <row r="8" spans="1:29" ht="8.25" customHeight="1" x14ac:dyDescent="0.3">
      <c r="A8" s="5" t="s">
        <v>1</v>
      </c>
      <c r="B8" s="6"/>
      <c r="C8" s="7">
        <v>0.35</v>
      </c>
      <c r="D8" s="34"/>
      <c r="E8" s="35"/>
      <c r="F8" s="36"/>
      <c r="G8" s="34"/>
      <c r="H8" s="35"/>
      <c r="I8" s="36"/>
      <c r="J8" s="7"/>
      <c r="K8" s="28">
        <v>70</v>
      </c>
      <c r="L8" s="37">
        <v>0.35</v>
      </c>
      <c r="M8" s="38">
        <f>0.7*340</f>
        <v>237.99999999999997</v>
      </c>
      <c r="N8" s="34"/>
      <c r="O8" s="35"/>
      <c r="P8" s="36"/>
      <c r="Q8" s="6"/>
      <c r="R8" s="34"/>
      <c r="S8" s="35"/>
      <c r="T8" s="36"/>
      <c r="U8" s="34"/>
      <c r="V8" s="35"/>
      <c r="W8" s="36"/>
      <c r="X8" s="28">
        <v>70</v>
      </c>
      <c r="Y8" s="37">
        <v>0.49</v>
      </c>
      <c r="Z8" s="38">
        <f>0.7*340</f>
        <v>237.99999999999997</v>
      </c>
      <c r="AA8" s="28">
        <v>70</v>
      </c>
      <c r="AB8" s="37">
        <v>0.49</v>
      </c>
      <c r="AC8" s="38">
        <f>0.7*340</f>
        <v>237.99999999999997</v>
      </c>
    </row>
    <row r="9" spans="1:29" ht="8.25" customHeight="1" x14ac:dyDescent="0.3">
      <c r="A9" s="16" t="s">
        <v>27</v>
      </c>
      <c r="B9" s="7"/>
      <c r="C9" s="7"/>
      <c r="D9" s="28"/>
      <c r="E9" s="37"/>
      <c r="F9" s="38"/>
      <c r="G9" s="34"/>
      <c r="H9" s="35"/>
      <c r="I9" s="36"/>
      <c r="J9" s="8"/>
      <c r="K9" s="34"/>
      <c r="L9" s="35"/>
      <c r="M9" s="36"/>
      <c r="N9" s="28">
        <v>70</v>
      </c>
      <c r="O9" s="37">
        <v>0.35</v>
      </c>
      <c r="P9" s="38">
        <f>0.7*360</f>
        <v>251.99999999999997</v>
      </c>
      <c r="Q9" s="6"/>
      <c r="R9" s="28">
        <v>70</v>
      </c>
      <c r="S9" s="37">
        <v>0.35</v>
      </c>
      <c r="T9" s="38">
        <f>0.7*360</f>
        <v>251.99999999999997</v>
      </c>
      <c r="U9" s="34"/>
      <c r="V9" s="35"/>
      <c r="W9" s="36"/>
      <c r="X9" s="34"/>
      <c r="Y9" s="35"/>
      <c r="Z9" s="36"/>
      <c r="AA9" s="34"/>
      <c r="AB9" s="35"/>
      <c r="AC9" s="36"/>
    </row>
    <row r="10" spans="1:29" ht="8.25" customHeight="1" x14ac:dyDescent="0.3">
      <c r="A10" s="5" t="s">
        <v>3</v>
      </c>
      <c r="B10" s="7"/>
      <c r="C10" s="7">
        <v>0.35</v>
      </c>
      <c r="D10" s="34"/>
      <c r="E10" s="35"/>
      <c r="F10" s="36"/>
      <c r="G10" s="28">
        <v>70</v>
      </c>
      <c r="H10" s="37">
        <v>0.35</v>
      </c>
      <c r="I10" s="38">
        <f>0.7*340</f>
        <v>237.99999999999997</v>
      </c>
      <c r="J10" s="6"/>
      <c r="K10" s="34"/>
      <c r="L10" s="35"/>
      <c r="M10" s="36"/>
      <c r="N10" s="34"/>
      <c r="O10" s="35"/>
      <c r="P10" s="36"/>
      <c r="Q10" s="6"/>
      <c r="R10" s="34"/>
      <c r="S10" s="35"/>
      <c r="T10" s="36"/>
      <c r="U10" s="28">
        <v>70</v>
      </c>
      <c r="V10" s="37">
        <v>0.35</v>
      </c>
      <c r="W10" s="38">
        <f>0.7*340</f>
        <v>237.99999999999997</v>
      </c>
      <c r="X10" s="34"/>
      <c r="Y10" s="35"/>
      <c r="Z10" s="36"/>
      <c r="AA10" s="34"/>
      <c r="AB10" s="35"/>
      <c r="AC10" s="36"/>
    </row>
    <row r="11" spans="1:29" ht="8.25" customHeight="1" x14ac:dyDescent="0.3">
      <c r="A11" s="5" t="s">
        <v>4</v>
      </c>
      <c r="B11" s="7"/>
      <c r="C11" s="7">
        <v>0.4</v>
      </c>
      <c r="D11" s="28"/>
      <c r="E11" s="37"/>
      <c r="F11" s="38"/>
      <c r="G11" s="28">
        <v>40</v>
      </c>
      <c r="H11" s="37">
        <v>0.2</v>
      </c>
      <c r="I11" s="38">
        <f>0.4*330</f>
        <v>132</v>
      </c>
      <c r="J11" s="8">
        <v>0.4</v>
      </c>
      <c r="K11" s="28">
        <v>40</v>
      </c>
      <c r="L11" s="37">
        <v>0.2</v>
      </c>
      <c r="M11" s="38">
        <f>0.4*330</f>
        <v>132</v>
      </c>
      <c r="N11" s="28">
        <v>40</v>
      </c>
      <c r="O11" s="37">
        <v>0.2</v>
      </c>
      <c r="P11" s="38">
        <f>0.4*330</f>
        <v>132</v>
      </c>
      <c r="Q11" s="9">
        <v>0.8</v>
      </c>
      <c r="R11" s="28">
        <v>40</v>
      </c>
      <c r="S11" s="37">
        <v>0.2</v>
      </c>
      <c r="T11" s="38">
        <f>0.4*330</f>
        <v>132</v>
      </c>
      <c r="U11" s="28">
        <v>40</v>
      </c>
      <c r="V11" s="37">
        <v>0.2</v>
      </c>
      <c r="W11" s="38">
        <f>0.4*330</f>
        <v>132</v>
      </c>
      <c r="X11" s="28">
        <v>40</v>
      </c>
      <c r="Y11" s="37">
        <v>0.2</v>
      </c>
      <c r="Z11" s="38">
        <f>0.4*330</f>
        <v>132</v>
      </c>
      <c r="AA11" s="28">
        <v>40</v>
      </c>
      <c r="AB11" s="37">
        <v>0.2</v>
      </c>
      <c r="AC11" s="38">
        <f>0.4*330</f>
        <v>132</v>
      </c>
    </row>
    <row r="12" spans="1:29" ht="8.25" customHeight="1" x14ac:dyDescent="0.3">
      <c r="A12" s="5" t="s">
        <v>5</v>
      </c>
      <c r="B12" s="7"/>
      <c r="C12" s="7">
        <v>0.25</v>
      </c>
      <c r="D12" s="28"/>
      <c r="E12" s="37"/>
      <c r="F12" s="38"/>
      <c r="G12" s="28">
        <v>15</v>
      </c>
      <c r="H12" s="37">
        <v>7.4999999999999997E-2</v>
      </c>
      <c r="I12" s="38">
        <f>0.015*140</f>
        <v>2.1</v>
      </c>
      <c r="J12" s="7">
        <v>0.25</v>
      </c>
      <c r="K12" s="28">
        <v>15</v>
      </c>
      <c r="L12" s="37">
        <v>7.4999999999999997E-2</v>
      </c>
      <c r="M12" s="38">
        <f>0.015*140</f>
        <v>2.1</v>
      </c>
      <c r="N12" s="28">
        <v>15</v>
      </c>
      <c r="O12" s="37">
        <v>7.4999999999999997E-2</v>
      </c>
      <c r="P12" s="38">
        <f>0.015*140</f>
        <v>2.1</v>
      </c>
      <c r="Q12" s="9">
        <v>0.25</v>
      </c>
      <c r="R12" s="28">
        <v>15</v>
      </c>
      <c r="S12" s="37">
        <v>7.4999999999999997E-2</v>
      </c>
      <c r="T12" s="38">
        <f>0.015*140</f>
        <v>2.1</v>
      </c>
      <c r="U12" s="28">
        <v>15</v>
      </c>
      <c r="V12" s="37">
        <v>7.4999999999999997E-2</v>
      </c>
      <c r="W12" s="38">
        <f>0.015*140</f>
        <v>2.1</v>
      </c>
      <c r="X12" s="28">
        <v>15</v>
      </c>
      <c r="Y12" s="37">
        <v>7.4999999999999997E-2</v>
      </c>
      <c r="Z12" s="38">
        <v>2.1</v>
      </c>
      <c r="AA12" s="28">
        <v>15</v>
      </c>
      <c r="AB12" s="37">
        <v>7.4999999999999997E-2</v>
      </c>
      <c r="AC12" s="38">
        <f>0.015*140</f>
        <v>2.1</v>
      </c>
    </row>
    <row r="13" spans="1:29" ht="8.25" customHeight="1" x14ac:dyDescent="0.3">
      <c r="A13" s="5" t="s">
        <v>6</v>
      </c>
      <c r="B13" s="7">
        <v>0.4</v>
      </c>
      <c r="C13" s="7"/>
      <c r="D13" s="28"/>
      <c r="E13" s="37"/>
      <c r="F13" s="38"/>
      <c r="G13" s="28"/>
      <c r="H13" s="37"/>
      <c r="I13" s="40"/>
      <c r="J13" s="6"/>
      <c r="K13" s="28">
        <v>15</v>
      </c>
      <c r="L13" s="37">
        <v>7.4999999999999997E-2</v>
      </c>
      <c r="M13" s="38">
        <f>0.15*215</f>
        <v>32.25</v>
      </c>
      <c r="N13" s="28">
        <v>15</v>
      </c>
      <c r="O13" s="37">
        <v>7.4999999999999997E-2</v>
      </c>
      <c r="P13" s="38">
        <f>0.15*215</f>
        <v>32.25</v>
      </c>
      <c r="Q13" s="6"/>
      <c r="R13" s="28">
        <v>15</v>
      </c>
      <c r="S13" s="37">
        <v>7.4999999999999997E-2</v>
      </c>
      <c r="T13" s="38">
        <f>0.15*215</f>
        <v>32.25</v>
      </c>
      <c r="U13" s="28"/>
      <c r="V13" s="37"/>
      <c r="W13" s="40"/>
      <c r="X13" s="28">
        <v>15</v>
      </c>
      <c r="Y13" s="37">
        <v>7.4999999999999997E-2</v>
      </c>
      <c r="Z13" s="38">
        <f>0.15*215</f>
        <v>32.25</v>
      </c>
      <c r="AA13" s="28">
        <v>15</v>
      </c>
      <c r="AB13" s="37">
        <v>7.4999999999999997E-2</v>
      </c>
      <c r="AC13" s="38">
        <f>0.15*215</f>
        <v>32.25</v>
      </c>
    </row>
    <row r="14" spans="1:29" ht="8.25" customHeight="1" x14ac:dyDescent="0.3">
      <c r="A14" s="5" t="s">
        <v>7</v>
      </c>
      <c r="B14" s="7">
        <v>0.2</v>
      </c>
      <c r="C14" s="7"/>
      <c r="D14" s="34"/>
      <c r="E14" s="35"/>
      <c r="F14" s="36"/>
      <c r="G14" s="28">
        <v>10</v>
      </c>
      <c r="H14" s="37">
        <v>0.05</v>
      </c>
      <c r="I14" s="38">
        <f>0.09*274</f>
        <v>24.66</v>
      </c>
      <c r="J14" s="6"/>
      <c r="K14" s="34"/>
      <c r="L14" s="35"/>
      <c r="M14" s="36"/>
      <c r="N14" s="34"/>
      <c r="O14" s="35"/>
      <c r="P14" s="36"/>
      <c r="Q14" s="9"/>
      <c r="R14" s="34"/>
      <c r="S14" s="35"/>
      <c r="T14" s="36"/>
      <c r="U14" s="28">
        <v>10</v>
      </c>
      <c r="V14" s="37">
        <v>0.05</v>
      </c>
      <c r="W14" s="38">
        <f>0.09*274</f>
        <v>24.66</v>
      </c>
      <c r="X14" s="34"/>
      <c r="Y14" s="35"/>
      <c r="Z14" s="36"/>
      <c r="AA14" s="34"/>
      <c r="AB14" s="35"/>
      <c r="AC14" s="36"/>
    </row>
    <row r="15" spans="1:29" ht="8.25" customHeight="1" x14ac:dyDescent="0.3">
      <c r="A15" s="5" t="s">
        <v>8</v>
      </c>
      <c r="B15" s="7"/>
      <c r="C15" s="7">
        <v>0.4</v>
      </c>
      <c r="D15" s="28"/>
      <c r="E15" s="37"/>
      <c r="F15" s="38"/>
      <c r="G15" s="28">
        <v>30</v>
      </c>
      <c r="H15" s="37">
        <v>0.15</v>
      </c>
      <c r="I15" s="38">
        <f>0.3*270</f>
        <v>81</v>
      </c>
      <c r="J15" s="7">
        <v>0.4</v>
      </c>
      <c r="K15" s="28">
        <v>30</v>
      </c>
      <c r="L15" s="37">
        <v>0.15</v>
      </c>
      <c r="M15" s="38">
        <f>0.3*270</f>
        <v>81</v>
      </c>
      <c r="N15" s="28">
        <v>30</v>
      </c>
      <c r="O15" s="37">
        <v>0.15</v>
      </c>
      <c r="P15" s="38">
        <f>0.3*270</f>
        <v>81</v>
      </c>
      <c r="Q15" s="7">
        <v>0.8</v>
      </c>
      <c r="R15" s="28">
        <v>30</v>
      </c>
      <c r="S15" s="37">
        <v>0.15</v>
      </c>
      <c r="T15" s="38">
        <f>0.3*270</f>
        <v>81</v>
      </c>
      <c r="U15" s="28">
        <v>30</v>
      </c>
      <c r="V15" s="37">
        <v>0.15</v>
      </c>
      <c r="W15" s="38">
        <f>0.3*270</f>
        <v>81</v>
      </c>
      <c r="X15" s="28">
        <v>30</v>
      </c>
      <c r="Y15" s="37">
        <v>0.15</v>
      </c>
      <c r="Z15" s="38">
        <f>0.3*270</f>
        <v>81</v>
      </c>
      <c r="AA15" s="28">
        <v>30</v>
      </c>
      <c r="AB15" s="37">
        <v>0.15</v>
      </c>
      <c r="AC15" s="38">
        <f>0.3*270</f>
        <v>81</v>
      </c>
    </row>
    <row r="16" spans="1:29" ht="8.25" customHeight="1" x14ac:dyDescent="0.3">
      <c r="A16" s="5" t="s">
        <v>9</v>
      </c>
      <c r="B16" s="7"/>
      <c r="C16" s="7">
        <v>0.5</v>
      </c>
      <c r="D16" s="28"/>
      <c r="E16" s="37"/>
      <c r="F16" s="38"/>
      <c r="G16" s="28">
        <v>50</v>
      </c>
      <c r="H16" s="37">
        <v>0.25</v>
      </c>
      <c r="I16" s="38">
        <f>0.5*340</f>
        <v>170</v>
      </c>
      <c r="J16" s="8">
        <v>0.5</v>
      </c>
      <c r="K16" s="28">
        <v>50</v>
      </c>
      <c r="L16" s="37">
        <v>0.25</v>
      </c>
      <c r="M16" s="38">
        <f>0.5*340</f>
        <v>170</v>
      </c>
      <c r="N16" s="28">
        <v>50</v>
      </c>
      <c r="O16" s="37">
        <v>0.25</v>
      </c>
      <c r="P16" s="38">
        <f>0.5*340</f>
        <v>170</v>
      </c>
      <c r="Q16" s="9">
        <v>0.75</v>
      </c>
      <c r="R16" s="28">
        <v>50</v>
      </c>
      <c r="S16" s="37">
        <v>0.25</v>
      </c>
      <c r="T16" s="38">
        <f>0.5*340</f>
        <v>170</v>
      </c>
      <c r="U16" s="28">
        <v>50</v>
      </c>
      <c r="V16" s="37">
        <v>0.25</v>
      </c>
      <c r="W16" s="38">
        <f>0.5*340</f>
        <v>170</v>
      </c>
      <c r="X16" s="28">
        <v>50</v>
      </c>
      <c r="Y16" s="37">
        <v>0.25</v>
      </c>
      <c r="Z16" s="38">
        <f>0.5*340</f>
        <v>170</v>
      </c>
      <c r="AA16" s="28">
        <v>50</v>
      </c>
      <c r="AB16" s="37">
        <v>0.25</v>
      </c>
      <c r="AC16" s="38">
        <f>0.5*340</f>
        <v>170</v>
      </c>
    </row>
    <row r="17" spans="1:29" ht="8.25" customHeight="1" x14ac:dyDescent="0.3">
      <c r="A17" s="5" t="s">
        <v>10</v>
      </c>
      <c r="B17" s="7"/>
      <c r="C17" s="7">
        <v>0.25</v>
      </c>
      <c r="D17" s="28"/>
      <c r="E17" s="27"/>
      <c r="F17" s="39"/>
      <c r="G17" s="28">
        <v>5</v>
      </c>
      <c r="H17" s="27">
        <v>2.5000000000000001E-2</v>
      </c>
      <c r="I17" s="39"/>
      <c r="J17" s="8"/>
      <c r="K17" s="28">
        <v>5</v>
      </c>
      <c r="L17" s="27">
        <v>2.5000000000000001E-2</v>
      </c>
      <c r="M17" s="39"/>
      <c r="N17" s="28">
        <v>5</v>
      </c>
      <c r="O17" s="27">
        <v>2.5000000000000001E-2</v>
      </c>
      <c r="P17" s="39"/>
      <c r="Q17" s="9"/>
      <c r="R17" s="28">
        <v>5</v>
      </c>
      <c r="S17" s="27">
        <v>2.5000000000000001E-2</v>
      </c>
      <c r="T17" s="39"/>
      <c r="U17" s="28">
        <v>5</v>
      </c>
      <c r="V17" s="27">
        <v>2.5000000000000001E-2</v>
      </c>
      <c r="W17" s="39"/>
      <c r="X17" s="28">
        <v>5</v>
      </c>
      <c r="Y17" s="27">
        <v>2.5000000000000001E-2</v>
      </c>
      <c r="Z17" s="39"/>
      <c r="AA17" s="28">
        <v>5</v>
      </c>
      <c r="AB17" s="27">
        <v>2.5000000000000001E-2</v>
      </c>
      <c r="AC17" s="39"/>
    </row>
    <row r="18" spans="1:29" ht="8.25" customHeight="1" x14ac:dyDescent="0.3">
      <c r="A18" s="52" t="s">
        <v>29</v>
      </c>
      <c r="B18" s="53"/>
      <c r="C18" s="53"/>
      <c r="D18" s="54"/>
      <c r="E18" s="55"/>
      <c r="F18" s="55"/>
      <c r="G18" s="54"/>
      <c r="H18" s="55"/>
      <c r="I18" s="55"/>
      <c r="J18" s="56"/>
      <c r="K18" s="54"/>
      <c r="L18" s="55"/>
      <c r="M18" s="55"/>
      <c r="N18" s="54"/>
      <c r="O18" s="55"/>
      <c r="P18" s="55"/>
      <c r="Q18" s="57"/>
      <c r="R18" s="54"/>
      <c r="S18" s="55"/>
      <c r="T18" s="55"/>
      <c r="U18" s="54"/>
      <c r="V18" s="55"/>
      <c r="W18" s="55"/>
      <c r="X18" s="54"/>
      <c r="Y18" s="55"/>
      <c r="Z18" s="55"/>
      <c r="AA18" s="54"/>
      <c r="AB18" s="55"/>
      <c r="AC18" s="55"/>
    </row>
    <row r="19" spans="1:29" ht="8.25" customHeight="1" x14ac:dyDescent="0.3">
      <c r="A19" s="5" t="s">
        <v>11</v>
      </c>
      <c r="B19" s="7">
        <v>0.9</v>
      </c>
      <c r="C19" s="7"/>
      <c r="D19" s="28">
        <v>60</v>
      </c>
      <c r="E19" s="37">
        <v>0.3</v>
      </c>
      <c r="F19" s="38">
        <f>0.6*426</f>
        <v>255.6</v>
      </c>
      <c r="G19" s="28">
        <v>60</v>
      </c>
      <c r="H19" s="37">
        <v>0.3</v>
      </c>
      <c r="I19" s="38">
        <f>0.6*426</f>
        <v>255.6</v>
      </c>
      <c r="J19" s="7">
        <v>0.6</v>
      </c>
      <c r="K19" s="28">
        <v>60</v>
      </c>
      <c r="L19" s="37">
        <v>0.3</v>
      </c>
      <c r="M19" s="38">
        <f>0.6*426</f>
        <v>255.6</v>
      </c>
      <c r="N19" s="28">
        <v>60</v>
      </c>
      <c r="O19" s="37">
        <v>0.3</v>
      </c>
      <c r="P19" s="38">
        <f>0.6*426</f>
        <v>255.6</v>
      </c>
      <c r="Q19" s="7">
        <v>0.9</v>
      </c>
      <c r="R19" s="28">
        <v>60</v>
      </c>
      <c r="S19" s="37">
        <v>0.3</v>
      </c>
      <c r="T19" s="38">
        <f>0.6*426</f>
        <v>255.6</v>
      </c>
      <c r="U19" s="28">
        <v>60</v>
      </c>
      <c r="V19" s="37">
        <v>0.3</v>
      </c>
      <c r="W19" s="38">
        <f>0.6*426</f>
        <v>255.6</v>
      </c>
      <c r="X19" s="28">
        <v>60</v>
      </c>
      <c r="Y19" s="37">
        <v>0.3</v>
      </c>
      <c r="Z19" s="38">
        <f>0.6*426</f>
        <v>255.6</v>
      </c>
      <c r="AA19" s="28">
        <v>60</v>
      </c>
      <c r="AB19" s="37">
        <v>0.3</v>
      </c>
      <c r="AC19" s="38">
        <f>0.6*426</f>
        <v>255.6</v>
      </c>
    </row>
    <row r="20" spans="1:29" ht="8.25" customHeight="1" x14ac:dyDescent="0.3">
      <c r="A20" s="5" t="s">
        <v>18</v>
      </c>
      <c r="B20" s="7"/>
      <c r="C20" s="7">
        <v>0.66</v>
      </c>
      <c r="D20" s="28"/>
      <c r="E20" s="27"/>
      <c r="F20" s="39"/>
      <c r="G20" s="28">
        <v>132</v>
      </c>
      <c r="H20" s="27">
        <v>0.66</v>
      </c>
      <c r="I20" s="38">
        <f>1.32*230</f>
        <v>303.60000000000002</v>
      </c>
      <c r="J20" s="7">
        <v>0.66</v>
      </c>
      <c r="K20" s="28"/>
      <c r="L20" s="27"/>
      <c r="M20" s="39"/>
      <c r="N20" s="28">
        <v>132</v>
      </c>
      <c r="O20" s="27">
        <v>0.66</v>
      </c>
      <c r="P20" s="38">
        <f>1.32*230</f>
        <v>303.60000000000002</v>
      </c>
      <c r="Q20" s="9">
        <v>1.98</v>
      </c>
      <c r="R20" s="28"/>
      <c r="S20" s="27"/>
      <c r="T20" s="39"/>
      <c r="U20" s="28">
        <v>132</v>
      </c>
      <c r="V20" s="27">
        <v>0.66</v>
      </c>
      <c r="W20" s="38">
        <f>1.32*230</f>
        <v>303.60000000000002</v>
      </c>
      <c r="X20" s="28">
        <v>132</v>
      </c>
      <c r="Y20" s="27">
        <v>0.66</v>
      </c>
      <c r="Z20" s="38">
        <f>1.32*230</f>
        <v>303.60000000000002</v>
      </c>
      <c r="AA20" s="28">
        <v>132</v>
      </c>
      <c r="AB20" s="27">
        <v>0.66</v>
      </c>
      <c r="AC20" s="38">
        <f>1.32*230</f>
        <v>303.60000000000002</v>
      </c>
    </row>
    <row r="21" spans="1:29" ht="8.25" customHeight="1" x14ac:dyDescent="0.3">
      <c r="A21" s="5" t="s">
        <v>12</v>
      </c>
      <c r="B21" s="7"/>
      <c r="C21" s="7">
        <v>0.5</v>
      </c>
      <c r="D21" s="28">
        <v>100</v>
      </c>
      <c r="E21" s="37">
        <v>0.5</v>
      </c>
      <c r="F21" s="38">
        <f>0.9*136</f>
        <v>122.4</v>
      </c>
      <c r="G21" s="28"/>
      <c r="H21" s="37"/>
      <c r="I21" s="40"/>
      <c r="J21" s="6"/>
      <c r="K21" s="34"/>
      <c r="L21" s="35"/>
      <c r="M21" s="36"/>
      <c r="N21" s="28"/>
      <c r="O21" s="37"/>
      <c r="P21" s="38"/>
      <c r="Q21" s="7">
        <v>0.5</v>
      </c>
      <c r="R21" s="28">
        <v>100</v>
      </c>
      <c r="S21" s="37">
        <v>0.5</v>
      </c>
      <c r="T21" s="38">
        <f>0.9*136</f>
        <v>122.4</v>
      </c>
      <c r="U21" s="28"/>
      <c r="V21" s="37"/>
      <c r="W21" s="40"/>
      <c r="X21" s="34"/>
      <c r="Y21" s="35"/>
      <c r="Z21" s="36"/>
      <c r="AA21" s="34"/>
      <c r="AB21" s="35"/>
      <c r="AC21" s="36"/>
    </row>
    <row r="22" spans="1:29" ht="8.25" customHeight="1" x14ac:dyDescent="0.3">
      <c r="A22" s="5" t="s">
        <v>16</v>
      </c>
      <c r="B22" s="7"/>
      <c r="C22" s="7">
        <v>0.3</v>
      </c>
      <c r="D22" s="28">
        <v>60</v>
      </c>
      <c r="E22" s="37">
        <v>0.3</v>
      </c>
      <c r="F22" s="38">
        <f>0.6*360</f>
        <v>216</v>
      </c>
      <c r="G22" s="34"/>
      <c r="H22" s="35"/>
      <c r="I22" s="36"/>
      <c r="J22" s="7">
        <v>0.3</v>
      </c>
      <c r="K22" s="28">
        <v>60</v>
      </c>
      <c r="L22" s="37">
        <v>0.3</v>
      </c>
      <c r="M22" s="38">
        <f>0.6*360</f>
        <v>216</v>
      </c>
      <c r="N22" s="28"/>
      <c r="O22" s="37"/>
      <c r="P22" s="40"/>
      <c r="Q22" s="7">
        <v>0.6</v>
      </c>
      <c r="R22" s="28">
        <v>60</v>
      </c>
      <c r="S22" s="37">
        <v>0.3</v>
      </c>
      <c r="T22" s="38">
        <f>0.6*360</f>
        <v>216</v>
      </c>
      <c r="U22" s="34"/>
      <c r="V22" s="35"/>
      <c r="W22" s="36"/>
      <c r="X22" s="28">
        <v>60</v>
      </c>
      <c r="Y22" s="37">
        <v>0.3</v>
      </c>
      <c r="Z22" s="38">
        <f>0.6*360</f>
        <v>216</v>
      </c>
      <c r="AA22" s="28"/>
      <c r="AB22" s="37"/>
      <c r="AC22" s="38"/>
    </row>
    <row r="23" spans="1:29" ht="8.25" customHeight="1" x14ac:dyDescent="0.3">
      <c r="A23" s="5" t="s">
        <v>8</v>
      </c>
      <c r="B23" s="7"/>
      <c r="C23" s="7">
        <v>0.4</v>
      </c>
      <c r="D23" s="28">
        <v>40</v>
      </c>
      <c r="E23" s="37">
        <v>0.2</v>
      </c>
      <c r="F23" s="38">
        <f>0.4*270</f>
        <v>108</v>
      </c>
      <c r="G23" s="28">
        <v>40</v>
      </c>
      <c r="H23" s="37">
        <v>0.2</v>
      </c>
      <c r="I23" s="38">
        <f>0.4*270</f>
        <v>108</v>
      </c>
      <c r="J23" s="7">
        <v>0.4</v>
      </c>
      <c r="K23" s="28">
        <v>40</v>
      </c>
      <c r="L23" s="37">
        <v>0.2</v>
      </c>
      <c r="M23" s="38">
        <f>0.4*270</f>
        <v>108</v>
      </c>
      <c r="N23" s="28">
        <v>40</v>
      </c>
      <c r="O23" s="37">
        <v>0.2</v>
      </c>
      <c r="P23" s="38">
        <f>0.4*270</f>
        <v>108</v>
      </c>
      <c r="Q23" s="9">
        <v>0.8</v>
      </c>
      <c r="R23" s="28">
        <v>40</v>
      </c>
      <c r="S23" s="37">
        <v>0.2</v>
      </c>
      <c r="T23" s="38">
        <f>0.4*270</f>
        <v>108</v>
      </c>
      <c r="U23" s="28">
        <v>40</v>
      </c>
      <c r="V23" s="37">
        <v>0.2</v>
      </c>
      <c r="W23" s="38">
        <f>0.4*270</f>
        <v>108</v>
      </c>
      <c r="X23" s="28">
        <v>40</v>
      </c>
      <c r="Y23" s="37">
        <v>0.2</v>
      </c>
      <c r="Z23" s="38">
        <f>0.4*270</f>
        <v>108</v>
      </c>
      <c r="AA23" s="28">
        <v>40</v>
      </c>
      <c r="AB23" s="37">
        <v>0.2</v>
      </c>
      <c r="AC23" s="38">
        <f>0.4*270</f>
        <v>108</v>
      </c>
    </row>
    <row r="24" spans="1:29" ht="8.25" customHeight="1" x14ac:dyDescent="0.3">
      <c r="A24" s="5" t="s">
        <v>13</v>
      </c>
      <c r="B24" s="7"/>
      <c r="C24" s="7">
        <v>0.5</v>
      </c>
      <c r="D24" s="28">
        <v>50</v>
      </c>
      <c r="E24" s="37">
        <v>0.25</v>
      </c>
      <c r="F24" s="38">
        <f>0.4*400</f>
        <v>160</v>
      </c>
      <c r="G24" s="34"/>
      <c r="H24" s="35"/>
      <c r="I24" s="36"/>
      <c r="J24" s="6"/>
      <c r="K24" s="34"/>
      <c r="L24" s="35"/>
      <c r="M24" s="36"/>
      <c r="N24" s="28">
        <v>50</v>
      </c>
      <c r="O24" s="37">
        <v>0.25</v>
      </c>
      <c r="P24" s="38">
        <f>0.4*400</f>
        <v>160</v>
      </c>
      <c r="Q24" s="7">
        <v>0.5</v>
      </c>
      <c r="R24" s="28">
        <v>50</v>
      </c>
      <c r="S24" s="37">
        <v>0.25</v>
      </c>
      <c r="T24" s="38">
        <f>0.4*400</f>
        <v>160</v>
      </c>
      <c r="U24" s="34"/>
      <c r="V24" s="35"/>
      <c r="W24" s="36"/>
      <c r="X24" s="28">
        <v>50</v>
      </c>
      <c r="Y24" s="37">
        <v>0.25</v>
      </c>
      <c r="Z24" s="38">
        <f>0.4*400</f>
        <v>160</v>
      </c>
      <c r="AA24" s="34"/>
      <c r="AB24" s="35"/>
      <c r="AC24" s="36"/>
    </row>
    <row r="25" spans="1:29" ht="8.25" customHeight="1" x14ac:dyDescent="0.3">
      <c r="A25" s="5" t="s">
        <v>14</v>
      </c>
      <c r="B25" s="7"/>
      <c r="C25" s="7">
        <v>0.25</v>
      </c>
      <c r="D25" s="34"/>
      <c r="E25" s="35"/>
      <c r="F25" s="36"/>
      <c r="G25" s="28">
        <v>50</v>
      </c>
      <c r="H25" s="37">
        <v>0.25</v>
      </c>
      <c r="I25" s="38">
        <f>0.5*540</f>
        <v>270</v>
      </c>
      <c r="J25" s="7"/>
      <c r="K25" s="28">
        <v>50</v>
      </c>
      <c r="L25" s="37">
        <v>0.25</v>
      </c>
      <c r="M25" s="38">
        <f>0.5*540</f>
        <v>270</v>
      </c>
      <c r="N25" s="34"/>
      <c r="O25" s="35"/>
      <c r="P25" s="36"/>
      <c r="Q25" s="7">
        <v>0.25</v>
      </c>
      <c r="R25" s="34"/>
      <c r="S25" s="35"/>
      <c r="T25" s="36"/>
      <c r="U25" s="28">
        <v>50</v>
      </c>
      <c r="V25" s="37">
        <v>0.25</v>
      </c>
      <c r="W25" s="38">
        <f>0.5*540</f>
        <v>270</v>
      </c>
      <c r="X25" s="28"/>
      <c r="Y25" s="37"/>
      <c r="Z25" s="38"/>
      <c r="AA25" s="28">
        <v>50</v>
      </c>
      <c r="AB25" s="37">
        <v>0.25</v>
      </c>
      <c r="AC25" s="38">
        <f>0.5*540</f>
        <v>270</v>
      </c>
    </row>
    <row r="26" spans="1:29" ht="8.25" customHeight="1" x14ac:dyDescent="0.3">
      <c r="A26" s="5" t="s">
        <v>15</v>
      </c>
      <c r="B26" s="6"/>
      <c r="C26" s="6"/>
      <c r="D26" s="34"/>
      <c r="E26" s="35"/>
      <c r="F26" s="36"/>
      <c r="G26" s="34"/>
      <c r="H26" s="35"/>
      <c r="I26" s="36"/>
      <c r="J26" s="7">
        <v>0.25</v>
      </c>
      <c r="K26" s="28">
        <v>50</v>
      </c>
      <c r="L26" s="37">
        <v>0.25</v>
      </c>
      <c r="M26" s="38">
        <f>0.5*246</f>
        <v>123</v>
      </c>
      <c r="N26" s="28"/>
      <c r="O26" s="37"/>
      <c r="P26" s="36"/>
      <c r="Q26" s="9">
        <v>0.5</v>
      </c>
      <c r="R26" s="34"/>
      <c r="S26" s="35"/>
      <c r="T26" s="36"/>
      <c r="U26" s="34"/>
      <c r="V26" s="35"/>
      <c r="W26" s="36"/>
      <c r="X26" s="28">
        <v>50</v>
      </c>
      <c r="Y26" s="37">
        <v>0.25</v>
      </c>
      <c r="Z26" s="38">
        <f>0.5*246</f>
        <v>123</v>
      </c>
      <c r="AA26" s="28">
        <v>50</v>
      </c>
      <c r="AB26" s="37">
        <v>0.25</v>
      </c>
      <c r="AC26" s="38">
        <f>0.5*246</f>
        <v>123</v>
      </c>
    </row>
    <row r="27" spans="1:29" ht="8.25" customHeight="1" x14ac:dyDescent="0.3">
      <c r="A27" s="16" t="s">
        <v>33</v>
      </c>
      <c r="B27" s="7"/>
      <c r="C27" s="7">
        <v>0.45</v>
      </c>
      <c r="D27" s="28"/>
      <c r="E27" s="27"/>
      <c r="F27" s="39"/>
      <c r="G27" s="28">
        <v>90</v>
      </c>
      <c r="H27" s="27">
        <v>0.45</v>
      </c>
      <c r="I27" s="38">
        <f>0.9*430</f>
        <v>387</v>
      </c>
      <c r="J27" s="7">
        <v>0.45</v>
      </c>
      <c r="K27" s="28"/>
      <c r="L27" s="27"/>
      <c r="M27" s="39"/>
      <c r="N27" s="28">
        <v>90</v>
      </c>
      <c r="O27" s="27">
        <v>0.45</v>
      </c>
      <c r="P27" s="38">
        <f>0.9*430</f>
        <v>387</v>
      </c>
      <c r="Q27" s="9">
        <v>0.9</v>
      </c>
      <c r="R27" s="28"/>
      <c r="S27" s="27"/>
      <c r="T27" s="39"/>
      <c r="U27" s="28">
        <v>90</v>
      </c>
      <c r="V27" s="27">
        <v>0.45</v>
      </c>
      <c r="W27" s="38">
        <f>0.9*430</f>
        <v>387</v>
      </c>
      <c r="X27" s="28"/>
      <c r="Y27" s="27"/>
      <c r="Z27" s="39"/>
      <c r="AA27" s="28">
        <v>90</v>
      </c>
      <c r="AB27" s="27">
        <v>0.45</v>
      </c>
      <c r="AC27" s="38">
        <f>0.9*430</f>
        <v>387</v>
      </c>
    </row>
    <row r="28" spans="1:29" ht="8.25" customHeight="1" x14ac:dyDescent="0.3">
      <c r="A28" s="46" t="s">
        <v>28</v>
      </c>
      <c r="B28" s="47"/>
      <c r="C28" s="47"/>
      <c r="D28" s="48"/>
      <c r="E28" s="49"/>
      <c r="F28" s="49"/>
      <c r="G28" s="48"/>
      <c r="H28" s="49"/>
      <c r="I28" s="49"/>
      <c r="J28" s="50"/>
      <c r="K28" s="48"/>
      <c r="L28" s="49"/>
      <c r="M28" s="49"/>
      <c r="N28" s="48"/>
      <c r="O28" s="49"/>
      <c r="P28" s="49"/>
      <c r="Q28" s="51"/>
      <c r="R28" s="48"/>
      <c r="S28" s="49"/>
      <c r="T28" s="49"/>
      <c r="U28" s="48"/>
      <c r="V28" s="49"/>
      <c r="W28" s="49"/>
      <c r="X28" s="48"/>
      <c r="Y28" s="49"/>
      <c r="Z28" s="49"/>
      <c r="AA28" s="48"/>
      <c r="AB28" s="49"/>
      <c r="AC28" s="49"/>
    </row>
    <row r="29" spans="1:29" ht="8.25" customHeight="1" x14ac:dyDescent="0.3">
      <c r="A29" s="5" t="s">
        <v>16</v>
      </c>
      <c r="B29" s="7"/>
      <c r="C29" s="7"/>
      <c r="D29" s="34"/>
      <c r="E29" s="35"/>
      <c r="F29" s="40"/>
      <c r="G29" s="34"/>
      <c r="H29" s="35"/>
      <c r="I29" s="36"/>
      <c r="J29" s="7">
        <v>0.3</v>
      </c>
      <c r="K29" s="34"/>
      <c r="L29" s="35"/>
      <c r="M29" s="36"/>
      <c r="N29" s="28">
        <v>60</v>
      </c>
      <c r="O29" s="37">
        <v>0.3</v>
      </c>
      <c r="P29" s="40">
        <v>216</v>
      </c>
      <c r="Q29" s="6"/>
      <c r="R29" s="34"/>
      <c r="S29" s="35"/>
      <c r="T29" s="40"/>
      <c r="U29" s="34"/>
      <c r="V29" s="35"/>
      <c r="W29" s="36"/>
      <c r="X29" s="34"/>
      <c r="Y29" s="35"/>
      <c r="Z29" s="36"/>
      <c r="AA29" s="34"/>
      <c r="AB29" s="35"/>
      <c r="AC29" s="36"/>
    </row>
    <row r="30" spans="1:29" ht="8.25" customHeight="1" x14ac:dyDescent="0.3">
      <c r="A30" s="5" t="s">
        <v>17</v>
      </c>
      <c r="B30" s="7"/>
      <c r="C30" s="7">
        <v>0.4</v>
      </c>
      <c r="D30" s="28"/>
      <c r="E30" s="37"/>
      <c r="F30" s="38"/>
      <c r="G30" s="28">
        <v>80</v>
      </c>
      <c r="H30" s="37">
        <v>0.4</v>
      </c>
      <c r="I30" s="38">
        <f>0.8*340</f>
        <v>272</v>
      </c>
      <c r="J30" s="6"/>
      <c r="K30" s="34"/>
      <c r="L30" s="35"/>
      <c r="M30" s="36"/>
      <c r="N30" s="34"/>
      <c r="O30" s="35"/>
      <c r="P30" s="36"/>
      <c r="Q30" s="7">
        <v>0.8</v>
      </c>
      <c r="R30" s="28"/>
      <c r="S30" s="37"/>
      <c r="T30" s="38"/>
      <c r="U30" s="28">
        <v>80</v>
      </c>
      <c r="V30" s="37">
        <v>0.4</v>
      </c>
      <c r="W30" s="38">
        <f>0.8*340</f>
        <v>272</v>
      </c>
      <c r="X30" s="34"/>
      <c r="Y30" s="35"/>
      <c r="Z30" s="36"/>
      <c r="AA30" s="28">
        <v>80</v>
      </c>
      <c r="AB30" s="37">
        <v>0.4</v>
      </c>
      <c r="AC30" s="38">
        <f>0.8*340</f>
        <v>272</v>
      </c>
    </row>
    <row r="31" spans="1:29" ht="8.25" customHeight="1" x14ac:dyDescent="0.3">
      <c r="A31" s="5" t="s">
        <v>2</v>
      </c>
      <c r="B31" s="7"/>
      <c r="C31" s="7">
        <v>0.4</v>
      </c>
      <c r="D31" s="28">
        <v>80</v>
      </c>
      <c r="E31" s="37">
        <v>0.4</v>
      </c>
      <c r="F31" s="38">
        <f>0.8*350</f>
        <v>280</v>
      </c>
      <c r="G31" s="28"/>
      <c r="H31" s="37"/>
      <c r="I31" s="38"/>
      <c r="J31" s="7">
        <v>0.4</v>
      </c>
      <c r="K31" s="28">
        <v>80</v>
      </c>
      <c r="L31" s="37">
        <v>0.4</v>
      </c>
      <c r="M31" s="38">
        <f>0.8*350</f>
        <v>280</v>
      </c>
      <c r="N31" s="28"/>
      <c r="O31" s="37"/>
      <c r="P31" s="36"/>
      <c r="Q31" s="7">
        <v>0.8</v>
      </c>
      <c r="R31" s="28">
        <v>80</v>
      </c>
      <c r="S31" s="37">
        <v>0.4</v>
      </c>
      <c r="T31" s="38">
        <f>0.8*350</f>
        <v>280</v>
      </c>
      <c r="U31" s="28"/>
      <c r="V31" s="37"/>
      <c r="W31" s="38"/>
      <c r="X31" s="28">
        <v>80</v>
      </c>
      <c r="Y31" s="37">
        <v>0.4</v>
      </c>
      <c r="Z31" s="38">
        <f>0.8*350</f>
        <v>280</v>
      </c>
      <c r="AA31" s="28"/>
      <c r="AB31" s="37"/>
      <c r="AC31" s="38"/>
    </row>
    <row r="32" spans="1:29" ht="8.25" customHeight="1" x14ac:dyDescent="0.3">
      <c r="A32" s="5" t="s">
        <v>18</v>
      </c>
      <c r="B32" s="7"/>
      <c r="C32" s="7">
        <v>1.32</v>
      </c>
      <c r="D32" s="28">
        <v>132</v>
      </c>
      <c r="E32" s="27">
        <v>0.66</v>
      </c>
      <c r="F32" s="38">
        <f>1.32*230</f>
        <v>303.60000000000002</v>
      </c>
      <c r="G32" s="28">
        <v>132</v>
      </c>
      <c r="H32" s="27">
        <v>0.66</v>
      </c>
      <c r="I32" s="38">
        <f>1.32*230</f>
        <v>303.60000000000002</v>
      </c>
      <c r="J32" s="7">
        <v>0.66</v>
      </c>
      <c r="K32" s="28">
        <v>132</v>
      </c>
      <c r="L32" s="27">
        <v>0.66</v>
      </c>
      <c r="M32" s="38">
        <f>1.32*230</f>
        <v>303.60000000000002</v>
      </c>
      <c r="N32" s="28"/>
      <c r="O32" s="27"/>
      <c r="P32" s="38"/>
      <c r="Q32" s="7">
        <v>2.64</v>
      </c>
      <c r="R32" s="28">
        <v>132</v>
      </c>
      <c r="S32" s="27">
        <v>0.66</v>
      </c>
      <c r="T32" s="38">
        <f>1.32*230</f>
        <v>303.60000000000002</v>
      </c>
      <c r="U32" s="28">
        <v>132</v>
      </c>
      <c r="V32" s="27">
        <v>0.66</v>
      </c>
      <c r="W32" s="38">
        <f>1.32*230</f>
        <v>303.60000000000002</v>
      </c>
      <c r="X32" s="28">
        <v>132</v>
      </c>
      <c r="Y32" s="27">
        <v>0.66</v>
      </c>
      <c r="Z32" s="38">
        <f>1.32*230</f>
        <v>303.60000000000002</v>
      </c>
      <c r="AA32" s="28">
        <v>132</v>
      </c>
      <c r="AB32" s="27">
        <v>0.66</v>
      </c>
      <c r="AC32" s="38">
        <f>1.32*230</f>
        <v>303.60000000000002</v>
      </c>
    </row>
    <row r="33" spans="1:29" ht="8.25" customHeight="1" x14ac:dyDescent="0.3">
      <c r="A33" s="5" t="s">
        <v>19</v>
      </c>
      <c r="B33" s="7"/>
      <c r="C33" s="7">
        <v>0.1</v>
      </c>
      <c r="D33" s="28">
        <v>20</v>
      </c>
      <c r="E33" s="37">
        <v>0.1</v>
      </c>
      <c r="F33" s="40"/>
      <c r="G33" s="28">
        <v>20</v>
      </c>
      <c r="H33" s="37">
        <v>0.1</v>
      </c>
      <c r="I33" s="40"/>
      <c r="J33" s="7"/>
      <c r="K33" s="28">
        <v>20</v>
      </c>
      <c r="L33" s="37">
        <v>0.1</v>
      </c>
      <c r="M33" s="40"/>
      <c r="N33" s="28">
        <v>20</v>
      </c>
      <c r="O33" s="37">
        <v>0.1</v>
      </c>
      <c r="P33" s="40"/>
      <c r="Q33" s="9">
        <v>0.15</v>
      </c>
      <c r="R33" s="28">
        <v>20</v>
      </c>
      <c r="S33" s="37">
        <v>0.1</v>
      </c>
      <c r="T33" s="40"/>
      <c r="U33" s="28">
        <v>20</v>
      </c>
      <c r="V33" s="37">
        <v>0.1</v>
      </c>
      <c r="W33" s="40"/>
      <c r="X33" s="28">
        <v>20</v>
      </c>
      <c r="Y33" s="37">
        <v>0.1</v>
      </c>
      <c r="Z33" s="40"/>
      <c r="AA33" s="28">
        <v>20</v>
      </c>
      <c r="AB33" s="37">
        <v>0.1</v>
      </c>
      <c r="AC33" s="40"/>
    </row>
    <row r="34" spans="1:29" ht="8.25" customHeight="1" x14ac:dyDescent="0.3">
      <c r="A34" s="5" t="s">
        <v>8</v>
      </c>
      <c r="B34" s="7"/>
      <c r="C34" s="7">
        <v>0.4</v>
      </c>
      <c r="D34" s="28">
        <v>40</v>
      </c>
      <c r="E34" s="37">
        <v>0.2</v>
      </c>
      <c r="F34" s="38">
        <f>0.4*270</f>
        <v>108</v>
      </c>
      <c r="G34" s="28">
        <v>40</v>
      </c>
      <c r="H34" s="37">
        <v>0.2</v>
      </c>
      <c r="I34" s="38">
        <f>0.4*270</f>
        <v>108</v>
      </c>
      <c r="J34" s="7"/>
      <c r="K34" s="28">
        <v>40</v>
      </c>
      <c r="L34" s="37">
        <v>0.2</v>
      </c>
      <c r="M34" s="38">
        <f>0.4*270</f>
        <v>108</v>
      </c>
      <c r="N34" s="28">
        <v>40</v>
      </c>
      <c r="O34" s="37">
        <v>0.2</v>
      </c>
      <c r="P34" s="38">
        <f>0.4*270</f>
        <v>108</v>
      </c>
      <c r="Q34" s="9"/>
      <c r="R34" s="28">
        <v>40</v>
      </c>
      <c r="S34" s="37">
        <v>0.2</v>
      </c>
      <c r="T34" s="38">
        <f>0.4*270</f>
        <v>108</v>
      </c>
      <c r="U34" s="28">
        <v>40</v>
      </c>
      <c r="V34" s="37">
        <v>0.2</v>
      </c>
      <c r="W34" s="38">
        <f>0.4*270</f>
        <v>108</v>
      </c>
      <c r="X34" s="28">
        <v>40</v>
      </c>
      <c r="Y34" s="37">
        <v>0.2</v>
      </c>
      <c r="Z34" s="38">
        <f>0.4*270</f>
        <v>108</v>
      </c>
      <c r="AA34" s="28">
        <v>40</v>
      </c>
      <c r="AB34" s="37">
        <v>0.2</v>
      </c>
      <c r="AC34" s="38">
        <f>0.4*270</f>
        <v>108</v>
      </c>
    </row>
    <row r="35" spans="1:29" ht="8.25" customHeight="1" x14ac:dyDescent="0.3">
      <c r="A35" s="16" t="s">
        <v>34</v>
      </c>
      <c r="B35" s="7"/>
      <c r="C35" s="7">
        <v>0.25</v>
      </c>
      <c r="D35" s="28">
        <v>50</v>
      </c>
      <c r="E35" s="37">
        <v>0.25</v>
      </c>
      <c r="F35" s="38">
        <f>0.4*400</f>
        <v>160</v>
      </c>
      <c r="G35" s="34"/>
      <c r="H35" s="35"/>
      <c r="I35" s="36"/>
      <c r="J35" s="7"/>
      <c r="K35" s="28">
        <v>50</v>
      </c>
      <c r="L35" s="37">
        <v>0.25</v>
      </c>
      <c r="M35" s="38">
        <f>0.4*400</f>
        <v>160</v>
      </c>
      <c r="N35" s="28">
        <v>50</v>
      </c>
      <c r="O35" s="37">
        <v>0.25</v>
      </c>
      <c r="P35" s="38">
        <f>0.4*400</f>
        <v>160</v>
      </c>
      <c r="Q35" s="6"/>
      <c r="R35" s="28">
        <v>50</v>
      </c>
      <c r="S35" s="37">
        <v>0.25</v>
      </c>
      <c r="T35" s="38">
        <f>0.4*400</f>
        <v>160</v>
      </c>
      <c r="U35" s="34"/>
      <c r="V35" s="35"/>
      <c r="W35" s="36"/>
      <c r="X35" s="28">
        <v>50</v>
      </c>
      <c r="Y35" s="37">
        <v>0.25</v>
      </c>
      <c r="Z35" s="38">
        <f>0.4*400</f>
        <v>160</v>
      </c>
      <c r="AA35" s="28">
        <v>50</v>
      </c>
      <c r="AB35" s="37">
        <v>0.25</v>
      </c>
      <c r="AC35" s="38">
        <f>0.4*400</f>
        <v>160</v>
      </c>
    </row>
    <row r="36" spans="1:29" ht="8.25" customHeight="1" x14ac:dyDescent="0.3">
      <c r="A36" s="5" t="s">
        <v>12</v>
      </c>
      <c r="B36" s="7"/>
      <c r="C36" s="7"/>
      <c r="D36" s="28"/>
      <c r="E36" s="37"/>
      <c r="F36" s="38"/>
      <c r="G36" s="28"/>
      <c r="H36" s="37"/>
      <c r="I36" s="40"/>
      <c r="J36" s="6"/>
      <c r="K36" s="34"/>
      <c r="L36" s="35"/>
      <c r="M36" s="36"/>
      <c r="N36" s="28">
        <v>100</v>
      </c>
      <c r="O36" s="37">
        <v>0.5</v>
      </c>
      <c r="P36" s="38">
        <f>0.9*136</f>
        <v>122.4</v>
      </c>
      <c r="Q36" s="6"/>
      <c r="R36" s="28"/>
      <c r="S36" s="37"/>
      <c r="T36" s="38"/>
      <c r="U36" s="28"/>
      <c r="V36" s="37"/>
      <c r="W36" s="40"/>
      <c r="X36" s="34"/>
      <c r="Y36" s="35"/>
      <c r="Z36" s="36"/>
      <c r="AA36" s="34"/>
      <c r="AB36" s="35"/>
      <c r="AC36" s="36"/>
    </row>
    <row r="37" spans="1:29" ht="8.25" customHeight="1" x14ac:dyDescent="0.3">
      <c r="A37" s="5" t="s">
        <v>13</v>
      </c>
      <c r="B37" s="6"/>
      <c r="C37" s="7">
        <v>0.35</v>
      </c>
      <c r="D37" s="34"/>
      <c r="E37" s="35"/>
      <c r="F37" s="36"/>
      <c r="G37" s="28">
        <v>50</v>
      </c>
      <c r="H37" s="37">
        <v>0.35</v>
      </c>
      <c r="I37" s="38">
        <f>0.4*400</f>
        <v>160</v>
      </c>
      <c r="J37" s="6"/>
      <c r="K37" s="34"/>
      <c r="L37" s="35"/>
      <c r="M37" s="36"/>
      <c r="N37" s="34"/>
      <c r="O37" s="35"/>
      <c r="P37" s="36"/>
      <c r="Q37" s="8">
        <v>0.35</v>
      </c>
      <c r="R37" s="34"/>
      <c r="S37" s="35"/>
      <c r="T37" s="36"/>
      <c r="U37" s="28">
        <v>50</v>
      </c>
      <c r="V37" s="37">
        <v>0.35</v>
      </c>
      <c r="W37" s="38">
        <f>0.4*400</f>
        <v>160</v>
      </c>
      <c r="X37" s="34"/>
      <c r="Y37" s="35"/>
      <c r="Z37" s="36"/>
      <c r="AA37" s="34"/>
      <c r="AB37" s="35"/>
      <c r="AC37" s="36"/>
    </row>
    <row r="38" spans="1:29" ht="8.25" customHeight="1" x14ac:dyDescent="0.3">
      <c r="A38" s="5" t="s">
        <v>10</v>
      </c>
      <c r="B38" s="7"/>
      <c r="C38" s="7"/>
      <c r="D38" s="28">
        <v>5</v>
      </c>
      <c r="E38" s="27">
        <v>2.5000000000000001E-2</v>
      </c>
      <c r="F38" s="39"/>
      <c r="G38" s="28">
        <v>5</v>
      </c>
      <c r="H38" s="27">
        <v>2.5000000000000001E-2</v>
      </c>
      <c r="I38" s="39"/>
      <c r="J38" s="8">
        <v>0.25</v>
      </c>
      <c r="K38" s="28">
        <v>5</v>
      </c>
      <c r="L38" s="27">
        <v>2.5000000000000001E-2</v>
      </c>
      <c r="M38" s="39"/>
      <c r="N38" s="28">
        <v>5</v>
      </c>
      <c r="O38" s="27">
        <v>2.5000000000000001E-2</v>
      </c>
      <c r="P38" s="39"/>
      <c r="Q38" s="9"/>
      <c r="R38" s="28">
        <v>5</v>
      </c>
      <c r="S38" s="27">
        <v>2.5000000000000001E-2</v>
      </c>
      <c r="T38" s="39"/>
      <c r="U38" s="28">
        <v>5</v>
      </c>
      <c r="V38" s="27">
        <v>2.5000000000000001E-2</v>
      </c>
      <c r="W38" s="39"/>
      <c r="X38" s="28">
        <v>5</v>
      </c>
      <c r="Y38" s="27">
        <v>2.5000000000000001E-2</v>
      </c>
      <c r="Z38" s="39"/>
      <c r="AA38" s="28">
        <v>5</v>
      </c>
      <c r="AB38" s="27">
        <v>2.5000000000000001E-2</v>
      </c>
      <c r="AC38" s="39"/>
    </row>
    <row r="39" spans="1:29" ht="8.25" customHeight="1" x14ac:dyDescent="0.3">
      <c r="A39" s="16" t="s">
        <v>32</v>
      </c>
      <c r="B39" s="7">
        <v>0.5</v>
      </c>
      <c r="C39" s="7"/>
      <c r="D39" s="28">
        <v>20</v>
      </c>
      <c r="E39" s="37">
        <v>0.1</v>
      </c>
      <c r="F39" s="38">
        <f>0.2*800</f>
        <v>160</v>
      </c>
      <c r="G39" s="34"/>
      <c r="H39" s="35"/>
      <c r="I39" s="36"/>
      <c r="J39" s="6"/>
      <c r="K39" s="28">
        <v>20</v>
      </c>
      <c r="L39" s="37">
        <v>0.1</v>
      </c>
      <c r="M39" s="38">
        <f>0.2*800</f>
        <v>160</v>
      </c>
      <c r="N39" s="34"/>
      <c r="O39" s="35"/>
      <c r="P39" s="36"/>
      <c r="Q39" s="6"/>
      <c r="R39" s="28">
        <v>20</v>
      </c>
      <c r="S39" s="37">
        <v>0.1</v>
      </c>
      <c r="T39" s="38">
        <f>0.2*800</f>
        <v>160</v>
      </c>
      <c r="U39" s="34"/>
      <c r="V39" s="35"/>
      <c r="W39" s="36"/>
      <c r="X39" s="28">
        <v>20</v>
      </c>
      <c r="Y39" s="37">
        <v>0.1</v>
      </c>
      <c r="Z39" s="38">
        <f>0.2*800</f>
        <v>160</v>
      </c>
      <c r="AA39" s="28">
        <v>20</v>
      </c>
      <c r="AB39" s="37">
        <v>0.1</v>
      </c>
      <c r="AC39" s="38">
        <f>0.2*800</f>
        <v>160</v>
      </c>
    </row>
    <row r="40" spans="1:29" ht="8.25" customHeight="1" x14ac:dyDescent="0.3">
      <c r="A40" s="5" t="s">
        <v>20</v>
      </c>
      <c r="B40" s="7"/>
      <c r="C40" s="7"/>
      <c r="D40" s="34"/>
      <c r="E40" s="35"/>
      <c r="F40" s="36"/>
      <c r="G40" s="34"/>
      <c r="H40" s="35"/>
      <c r="I40" s="36"/>
      <c r="J40" s="11">
        <v>0.65</v>
      </c>
      <c r="K40" s="34"/>
      <c r="L40" s="43"/>
      <c r="M40" s="44"/>
      <c r="N40" s="28">
        <v>130</v>
      </c>
      <c r="O40" s="37">
        <v>0.65</v>
      </c>
      <c r="P40" s="38">
        <f>1.3*155</f>
        <v>201.5</v>
      </c>
      <c r="Q40" s="6"/>
      <c r="R40" s="34"/>
      <c r="S40" s="35"/>
      <c r="T40" s="36"/>
      <c r="U40" s="34"/>
      <c r="V40" s="35"/>
      <c r="W40" s="36"/>
      <c r="X40" s="34"/>
      <c r="Y40" s="43"/>
      <c r="Z40" s="44"/>
      <c r="AA40" s="34"/>
      <c r="AB40" s="43"/>
      <c r="AC40" s="44"/>
    </row>
    <row r="41" spans="1:29" ht="8.25" customHeight="1" x14ac:dyDescent="0.3">
      <c r="A41" s="21" t="s">
        <v>36</v>
      </c>
      <c r="B41" s="7"/>
      <c r="C41" s="7">
        <v>0.4</v>
      </c>
      <c r="D41" s="28">
        <v>30</v>
      </c>
      <c r="E41" s="37">
        <v>0.15</v>
      </c>
      <c r="F41" s="38">
        <f>0.3*620</f>
        <v>186</v>
      </c>
      <c r="G41" s="28">
        <v>30</v>
      </c>
      <c r="H41" s="37">
        <v>0.15</v>
      </c>
      <c r="I41" s="38">
        <f>0.3*620</f>
        <v>186</v>
      </c>
      <c r="J41" s="11">
        <v>0.4</v>
      </c>
      <c r="K41" s="28">
        <v>30</v>
      </c>
      <c r="L41" s="37">
        <v>0.15</v>
      </c>
      <c r="M41" s="38">
        <f>0.3*620</f>
        <v>186</v>
      </c>
      <c r="N41" s="28">
        <v>30</v>
      </c>
      <c r="O41" s="37">
        <v>0.15</v>
      </c>
      <c r="P41" s="38">
        <f>0.3*620</f>
        <v>186</v>
      </c>
      <c r="Q41" s="9">
        <v>0.8</v>
      </c>
      <c r="R41" s="28">
        <v>30</v>
      </c>
      <c r="S41" s="37">
        <v>0.15</v>
      </c>
      <c r="T41" s="38">
        <f>0.3*620</f>
        <v>186</v>
      </c>
      <c r="U41" s="28">
        <v>30</v>
      </c>
      <c r="V41" s="37">
        <v>0.15</v>
      </c>
      <c r="W41" s="38">
        <f>0.3*620</f>
        <v>186</v>
      </c>
      <c r="X41" s="28">
        <v>30</v>
      </c>
      <c r="Y41" s="37">
        <v>0.15</v>
      </c>
      <c r="Z41" s="38">
        <f>0.3*620</f>
        <v>186</v>
      </c>
      <c r="AA41" s="28">
        <v>30</v>
      </c>
      <c r="AB41" s="37">
        <v>0.15</v>
      </c>
      <c r="AC41" s="38">
        <f>0.3*620</f>
        <v>186</v>
      </c>
    </row>
    <row r="42" spans="1:29" ht="8.25" customHeight="1" x14ac:dyDescent="0.3">
      <c r="A42" s="16" t="s">
        <v>35</v>
      </c>
      <c r="B42" s="10"/>
      <c r="C42" s="10">
        <v>20</v>
      </c>
      <c r="D42" s="34"/>
      <c r="E42" s="35"/>
      <c r="F42" s="36"/>
      <c r="G42" s="34"/>
      <c r="H42" s="35"/>
      <c r="I42" s="36"/>
      <c r="J42" s="10">
        <v>20</v>
      </c>
      <c r="K42" s="34"/>
      <c r="L42" s="35"/>
      <c r="M42" s="36"/>
      <c r="N42" s="34"/>
      <c r="O42" s="35"/>
      <c r="P42" s="36"/>
      <c r="Q42" s="10">
        <v>20</v>
      </c>
      <c r="R42" s="34"/>
      <c r="S42" s="35"/>
      <c r="T42" s="36"/>
      <c r="U42" s="34"/>
      <c r="V42" s="35"/>
      <c r="W42" s="36"/>
      <c r="X42" s="34"/>
      <c r="Y42" s="35"/>
      <c r="Z42" s="36"/>
      <c r="AA42" s="34"/>
      <c r="AB42" s="35"/>
      <c r="AC42" s="36"/>
    </row>
    <row r="43" spans="1:29" s="26" customFormat="1" ht="10" customHeight="1" x14ac:dyDescent="0.3">
      <c r="A43" s="23" t="s">
        <v>31</v>
      </c>
      <c r="B43" s="24"/>
      <c r="C43" s="24"/>
      <c r="D43" s="25">
        <v>767</v>
      </c>
      <c r="E43" s="24"/>
      <c r="F43" s="29">
        <f>SUM(F9:F42)</f>
        <v>2059.6</v>
      </c>
      <c r="G43" s="25">
        <v>757</v>
      </c>
      <c r="H43" s="24"/>
      <c r="I43" s="24">
        <f>SUM(I8:I42)</f>
        <v>3001.56</v>
      </c>
      <c r="J43" s="24"/>
      <c r="K43" s="25">
        <v>597</v>
      </c>
      <c r="L43" s="24"/>
      <c r="M43" s="29">
        <f>SUM(M8:M42)</f>
        <v>2825.55</v>
      </c>
      <c r="N43" s="25">
        <v>687</v>
      </c>
      <c r="O43" s="24"/>
      <c r="P43" s="24">
        <f>SUM(P8:P42)</f>
        <v>2877.4500000000003</v>
      </c>
      <c r="Q43" s="24"/>
      <c r="R43" s="25">
        <v>767</v>
      </c>
      <c r="S43" s="24"/>
      <c r="T43" s="24">
        <f>SUM(T8:T42)</f>
        <v>2728.9500000000003</v>
      </c>
      <c r="U43" s="25">
        <v>757</v>
      </c>
      <c r="V43" s="24"/>
      <c r="W43" s="24">
        <f>SUM(W8:W42)</f>
        <v>3001.56</v>
      </c>
      <c r="X43" s="25">
        <v>597</v>
      </c>
      <c r="Y43" s="24"/>
      <c r="Z43" s="29">
        <f>SUM(Z8:Z42)</f>
        <v>3019.15</v>
      </c>
      <c r="AA43" s="25">
        <v>597</v>
      </c>
      <c r="AB43" s="24"/>
      <c r="AC43" s="29">
        <f>SUM(AC8:AC42)</f>
        <v>3292.15</v>
      </c>
    </row>
    <row r="44" spans="1:29" s="22" customFormat="1" ht="9" customHeight="1" x14ac:dyDescent="0.3">
      <c r="A44" s="30" t="s">
        <v>21</v>
      </c>
      <c r="B44" s="12">
        <f>SUM(B8:B43)</f>
        <v>2</v>
      </c>
      <c r="C44" s="12">
        <f>SUM(C8:C43)</f>
        <v>29.18</v>
      </c>
      <c r="D44" s="41"/>
      <c r="E44" s="41"/>
      <c r="F44" s="41"/>
      <c r="G44" s="41"/>
      <c r="H44" s="41"/>
      <c r="I44" s="41"/>
      <c r="J44" s="31">
        <f>SUM(J8:J43)</f>
        <v>26.87</v>
      </c>
      <c r="K44" s="41"/>
      <c r="L44" s="41"/>
      <c r="M44" s="41"/>
      <c r="N44" s="41"/>
      <c r="O44" s="41"/>
      <c r="P44" s="41"/>
      <c r="Q44" s="13">
        <f>SUM(Q8:Q43)</f>
        <v>35.07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0" customHeight="1" x14ac:dyDescent="0.3">
      <c r="A45" s="14" t="s">
        <v>22</v>
      </c>
      <c r="B45" s="7">
        <f>B44/7</f>
        <v>0.2857142857142857</v>
      </c>
      <c r="C45" s="7">
        <f>C44/5</f>
        <v>5.8360000000000003</v>
      </c>
      <c r="D45" s="34"/>
      <c r="E45" s="34"/>
      <c r="F45" s="34"/>
      <c r="G45" s="34"/>
      <c r="H45" s="34"/>
      <c r="I45" s="34"/>
      <c r="J45" s="7">
        <f>J44/5</f>
        <v>5.3740000000000006</v>
      </c>
      <c r="K45" s="34"/>
      <c r="L45" s="34"/>
      <c r="M45" s="34"/>
      <c r="N45" s="34"/>
      <c r="O45" s="34"/>
      <c r="P45" s="34"/>
      <c r="Q45" s="7">
        <f>Q44/5</f>
        <v>7.0140000000000002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5.25" customHeight="1" x14ac:dyDescent="0.3">
      <c r="A46" s="15"/>
      <c r="B46" s="15"/>
      <c r="C46" s="15"/>
      <c r="D46" s="42"/>
      <c r="E46" s="42"/>
      <c r="F46" s="42"/>
      <c r="G46" s="42"/>
      <c r="H46" s="42"/>
      <c r="I46" s="42"/>
      <c r="J46" s="15"/>
      <c r="K46" s="42"/>
      <c r="L46" s="42"/>
      <c r="M46" s="42"/>
      <c r="N46" s="42"/>
      <c r="O46" s="42"/>
      <c r="P46" s="42"/>
      <c r="Q46" s="15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29" ht="8.25" customHeight="1" x14ac:dyDescent="0.3">
      <c r="A47" s="2" t="s">
        <v>23</v>
      </c>
      <c r="B47" s="3"/>
      <c r="C47" s="3"/>
      <c r="D47" s="32"/>
      <c r="E47" s="32"/>
      <c r="F47" s="32"/>
      <c r="G47" s="32"/>
      <c r="H47" s="32"/>
      <c r="I47" s="32"/>
      <c r="J47" s="3"/>
      <c r="K47" s="32"/>
      <c r="L47" s="32"/>
      <c r="M47" s="32"/>
      <c r="N47" s="32"/>
      <c r="O47" s="32"/>
      <c r="P47" s="32"/>
      <c r="Q47" s="3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8.25" customHeight="1" x14ac:dyDescent="0.3">
      <c r="A48" s="45" t="s">
        <v>42</v>
      </c>
      <c r="B48" s="3"/>
      <c r="C48" s="3"/>
      <c r="D48" s="32"/>
      <c r="E48" s="32"/>
      <c r="F48" s="32"/>
      <c r="G48" s="32"/>
      <c r="H48" s="32"/>
      <c r="I48" s="32"/>
      <c r="J48" s="3"/>
      <c r="K48" s="32"/>
      <c r="L48" s="32"/>
      <c r="M48" s="32"/>
      <c r="N48" s="32"/>
      <c r="O48" s="32"/>
      <c r="P48" s="32"/>
      <c r="Q48" s="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8.25" customHeight="1" x14ac:dyDescent="0.3">
      <c r="A49" s="45" t="s">
        <v>43</v>
      </c>
      <c r="B49" s="3"/>
      <c r="C49" s="3"/>
      <c r="D49" s="32"/>
      <c r="E49" s="32"/>
      <c r="F49" s="32"/>
      <c r="G49" s="32"/>
      <c r="H49" s="32"/>
      <c r="I49" s="32"/>
      <c r="J49" s="3"/>
      <c r="K49" s="32"/>
      <c r="L49" s="32"/>
      <c r="M49" s="32"/>
      <c r="N49" s="32"/>
      <c r="O49" s="32"/>
      <c r="P49" s="32"/>
      <c r="Q49" s="3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8.25" customHeight="1" x14ac:dyDescent="0.3">
      <c r="A50" s="45" t="s">
        <v>44</v>
      </c>
      <c r="B50" s="3"/>
      <c r="C50" s="3"/>
      <c r="D50" s="32"/>
      <c r="E50" s="32"/>
      <c r="F50" s="32"/>
      <c r="G50" s="32"/>
      <c r="H50" s="32"/>
      <c r="I50" s="32"/>
      <c r="J50" s="3"/>
      <c r="K50" s="32"/>
      <c r="L50" s="32"/>
      <c r="M50" s="32"/>
      <c r="N50" s="32"/>
      <c r="O50" s="32"/>
      <c r="P50" s="32"/>
      <c r="Q50" s="3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7" customHeight="1" x14ac:dyDescent="0.3">
      <c r="A51" s="45" t="s">
        <v>37</v>
      </c>
      <c r="B51" s="3"/>
      <c r="C51" s="3"/>
      <c r="D51" s="32"/>
      <c r="E51" s="32"/>
      <c r="F51" s="32"/>
      <c r="G51" s="32"/>
      <c r="H51" s="32"/>
      <c r="I51" s="32"/>
      <c r="J51" s="3"/>
      <c r="K51" s="32"/>
      <c r="L51" s="32"/>
      <c r="M51" s="32"/>
      <c r="N51" s="32"/>
      <c r="O51" s="32"/>
      <c r="P51" s="32"/>
      <c r="Q51" s="3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7" customHeight="1" x14ac:dyDescent="0.3">
      <c r="A52" s="45" t="s">
        <v>41</v>
      </c>
      <c r="B52" s="3"/>
      <c r="C52" s="3"/>
      <c r="D52" s="32"/>
      <c r="E52" s="32"/>
      <c r="F52" s="32"/>
      <c r="G52" s="32"/>
      <c r="H52" s="32"/>
      <c r="I52" s="32"/>
      <c r="J52" s="3"/>
      <c r="K52" s="32"/>
      <c r="L52" s="32"/>
      <c r="M52" s="32"/>
      <c r="N52" s="32"/>
      <c r="O52" s="32"/>
      <c r="P52" s="32"/>
      <c r="Q52" s="3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5.5" customHeight="1" x14ac:dyDescent="0.3">
      <c r="A53" s="61" t="s">
        <v>46</v>
      </c>
      <c r="B53" s="3"/>
      <c r="C53" s="3"/>
      <c r="D53" s="32"/>
      <c r="E53" s="32"/>
      <c r="F53" s="32"/>
      <c r="G53" s="32"/>
      <c r="H53" s="32"/>
      <c r="I53" s="32"/>
      <c r="J53" s="3"/>
      <c r="K53" s="32"/>
      <c r="L53" s="32"/>
      <c r="M53" s="32"/>
      <c r="N53" s="32"/>
      <c r="O53" s="32"/>
      <c r="P53" s="32"/>
      <c r="Q53" s="3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</sheetData>
  <mergeCells count="14">
    <mergeCell ref="AA4:AC5"/>
    <mergeCell ref="A1:F1"/>
    <mergeCell ref="N4:P5"/>
    <mergeCell ref="X4:Z5"/>
    <mergeCell ref="U4:W5"/>
    <mergeCell ref="Q4:Q6"/>
    <mergeCell ref="D4:F5"/>
    <mergeCell ref="G4:I5"/>
    <mergeCell ref="K4:M5"/>
    <mergeCell ref="R4:T5"/>
    <mergeCell ref="J4:J6"/>
    <mergeCell ref="A4:A6"/>
    <mergeCell ref="C4:C6"/>
    <mergeCell ref="B4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sidel</dc:creator>
  <cp:lastModifiedBy>sidel</cp:lastModifiedBy>
  <cp:lastPrinted>2022-09-09T19:43:34Z</cp:lastPrinted>
  <dcterms:created xsi:type="dcterms:W3CDTF">2022-03-23T04:15:20Z</dcterms:created>
  <dcterms:modified xsi:type="dcterms:W3CDTF">2023-06-06T19:57:23Z</dcterms:modified>
</cp:coreProperties>
</file>