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kubashevskypa\ЖЕЛЕЗЯКА\РАБОТА\ТУРИЗМ\ТК ЗЕБРА\ВЕЛО\2023_06_03-07 СЕВЕР ПО\"/>
    </mc:Choice>
  </mc:AlternateContent>
  <xr:revisionPtr revIDLastSave="0" documentId="8_{41ACFD5E-A677-4910-B8C5-17A58C1615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аскладка" sheetId="1" r:id="rId1"/>
  </sheets>
  <calcPr calcId="191029"/>
</workbook>
</file>

<file path=xl/calcChain.xml><?xml version="1.0" encoding="utf-8"?>
<calcChain xmlns="http://schemas.openxmlformats.org/spreadsheetml/2006/main">
  <c r="C139" i="1" l="1"/>
  <c r="L116" i="1"/>
  <c r="K116" i="1"/>
  <c r="I116" i="1"/>
  <c r="G116" i="1"/>
  <c r="E116" i="1"/>
  <c r="L102" i="1"/>
  <c r="K102" i="1"/>
  <c r="I102" i="1"/>
  <c r="E102" i="1"/>
  <c r="L100" i="1"/>
  <c r="K100" i="1"/>
  <c r="I100" i="1"/>
  <c r="G100" i="1"/>
  <c r="E100" i="1"/>
  <c r="I98" i="1"/>
  <c r="L96" i="1"/>
  <c r="L97" i="1"/>
  <c r="L98" i="1"/>
  <c r="K96" i="1"/>
  <c r="K97" i="1"/>
  <c r="K98" i="1"/>
  <c r="I96" i="1"/>
  <c r="I97" i="1"/>
  <c r="G96" i="1"/>
  <c r="G97" i="1"/>
  <c r="G98" i="1"/>
  <c r="E96" i="1"/>
  <c r="E97" i="1"/>
  <c r="E98" i="1"/>
  <c r="E99" i="1"/>
  <c r="E70" i="1"/>
  <c r="G70" i="1"/>
  <c r="I70" i="1"/>
  <c r="K70" i="1"/>
  <c r="L70" i="1"/>
  <c r="E71" i="1"/>
  <c r="G71" i="1"/>
  <c r="I71" i="1"/>
  <c r="K71" i="1"/>
  <c r="L71" i="1"/>
  <c r="E72" i="1"/>
  <c r="G72" i="1"/>
  <c r="I72" i="1"/>
  <c r="K72" i="1"/>
  <c r="L72" i="1"/>
  <c r="E73" i="1"/>
  <c r="G73" i="1"/>
  <c r="I73" i="1"/>
  <c r="K73" i="1"/>
  <c r="L73" i="1"/>
  <c r="L52" i="1"/>
  <c r="L53" i="1"/>
  <c r="L54" i="1"/>
  <c r="L55" i="1"/>
  <c r="L56" i="1"/>
  <c r="L57" i="1"/>
  <c r="K52" i="1"/>
  <c r="K53" i="1"/>
  <c r="K54" i="1"/>
  <c r="K55" i="1"/>
  <c r="K56" i="1"/>
  <c r="K57" i="1"/>
  <c r="I52" i="1"/>
  <c r="I53" i="1"/>
  <c r="I54" i="1"/>
  <c r="I55" i="1"/>
  <c r="G52" i="1"/>
  <c r="G53" i="1"/>
  <c r="G54" i="1"/>
  <c r="G55" i="1"/>
  <c r="E52" i="1"/>
  <c r="E53" i="1"/>
  <c r="E54" i="1"/>
  <c r="E29" i="1"/>
  <c r="G25" i="1"/>
  <c r="I25" i="1"/>
  <c r="K25" i="1"/>
  <c r="L25" i="1"/>
  <c r="G26" i="1"/>
  <c r="K26" i="1"/>
  <c r="L26" i="1"/>
  <c r="G27" i="1"/>
  <c r="I27" i="1"/>
  <c r="K27" i="1"/>
  <c r="L27" i="1"/>
  <c r="G28" i="1"/>
  <c r="I28" i="1"/>
  <c r="K28" i="1"/>
  <c r="L28" i="1"/>
  <c r="G29" i="1"/>
  <c r="I29" i="1"/>
  <c r="K29" i="1"/>
  <c r="L29" i="1"/>
  <c r="E25" i="1"/>
  <c r="E26" i="1"/>
  <c r="E27" i="1"/>
  <c r="E28" i="1"/>
  <c r="E30" i="1"/>
  <c r="G30" i="1"/>
  <c r="I30" i="1"/>
  <c r="K30" i="1"/>
  <c r="L30" i="1"/>
  <c r="E8" i="1"/>
  <c r="G8" i="1"/>
  <c r="I8" i="1"/>
  <c r="K8" i="1"/>
  <c r="L8" i="1"/>
  <c r="D135" i="1" l="1"/>
  <c r="C135" i="1"/>
  <c r="L134" i="1"/>
  <c r="K134" i="1"/>
  <c r="I134" i="1"/>
  <c r="G134" i="1"/>
  <c r="E134" i="1"/>
  <c r="L133" i="1"/>
  <c r="K133" i="1"/>
  <c r="I133" i="1"/>
  <c r="G133" i="1"/>
  <c r="E133" i="1"/>
  <c r="L132" i="1"/>
  <c r="K132" i="1"/>
  <c r="I132" i="1"/>
  <c r="G132" i="1"/>
  <c r="E132" i="1"/>
  <c r="L131" i="1"/>
  <c r="K131" i="1"/>
  <c r="I131" i="1"/>
  <c r="G131" i="1"/>
  <c r="E131" i="1"/>
  <c r="L130" i="1"/>
  <c r="K130" i="1"/>
  <c r="I130" i="1"/>
  <c r="G130" i="1"/>
  <c r="E130" i="1"/>
  <c r="L129" i="1"/>
  <c r="K129" i="1"/>
  <c r="I129" i="1"/>
  <c r="G129" i="1"/>
  <c r="E129" i="1"/>
  <c r="L128" i="1"/>
  <c r="K128" i="1"/>
  <c r="I128" i="1"/>
  <c r="G128" i="1"/>
  <c r="E128" i="1"/>
  <c r="L127" i="1"/>
  <c r="K127" i="1"/>
  <c r="I127" i="1"/>
  <c r="G127" i="1"/>
  <c r="E127" i="1"/>
  <c r="L126" i="1"/>
  <c r="K126" i="1"/>
  <c r="I126" i="1"/>
  <c r="G126" i="1"/>
  <c r="E126" i="1"/>
  <c r="L125" i="1"/>
  <c r="K125" i="1"/>
  <c r="I125" i="1"/>
  <c r="G125" i="1"/>
  <c r="E125" i="1"/>
  <c r="L124" i="1"/>
  <c r="K124" i="1"/>
  <c r="I124" i="1"/>
  <c r="G124" i="1"/>
  <c r="E124" i="1"/>
  <c r="L123" i="1"/>
  <c r="K123" i="1"/>
  <c r="I123" i="1"/>
  <c r="G123" i="1"/>
  <c r="E123" i="1"/>
  <c r="D120" i="1"/>
  <c r="C120" i="1"/>
  <c r="L119" i="1"/>
  <c r="K119" i="1"/>
  <c r="I119" i="1"/>
  <c r="G119" i="1"/>
  <c r="E119" i="1"/>
  <c r="L118" i="1"/>
  <c r="K118" i="1"/>
  <c r="I118" i="1"/>
  <c r="G118" i="1"/>
  <c r="E118" i="1"/>
  <c r="L117" i="1"/>
  <c r="K117" i="1"/>
  <c r="I117" i="1"/>
  <c r="G117" i="1"/>
  <c r="E117" i="1"/>
  <c r="L115" i="1"/>
  <c r="K115" i="1"/>
  <c r="I115" i="1"/>
  <c r="G115" i="1"/>
  <c r="E115" i="1"/>
  <c r="L114" i="1"/>
  <c r="K114" i="1"/>
  <c r="I114" i="1"/>
  <c r="G114" i="1"/>
  <c r="E114" i="1"/>
  <c r="L113" i="1"/>
  <c r="K113" i="1"/>
  <c r="I113" i="1"/>
  <c r="G113" i="1"/>
  <c r="E113" i="1"/>
  <c r="D109" i="1"/>
  <c r="C109" i="1"/>
  <c r="L108" i="1"/>
  <c r="L109" i="1" s="1"/>
  <c r="K108" i="1"/>
  <c r="K109" i="1" s="1"/>
  <c r="I108" i="1"/>
  <c r="I109" i="1" s="1"/>
  <c r="G108" i="1"/>
  <c r="G109" i="1" s="1"/>
  <c r="E108" i="1"/>
  <c r="E109" i="1" s="1"/>
  <c r="D105" i="1"/>
  <c r="C105" i="1"/>
  <c r="L104" i="1"/>
  <c r="K104" i="1"/>
  <c r="I104" i="1"/>
  <c r="G104" i="1"/>
  <c r="E104" i="1"/>
  <c r="L103" i="1"/>
  <c r="K103" i="1"/>
  <c r="I103" i="1"/>
  <c r="G103" i="1"/>
  <c r="E103" i="1"/>
  <c r="L101" i="1"/>
  <c r="K101" i="1"/>
  <c r="I101" i="1"/>
  <c r="E101" i="1"/>
  <c r="L99" i="1"/>
  <c r="K99" i="1"/>
  <c r="I99" i="1"/>
  <c r="G99" i="1"/>
  <c r="L95" i="1"/>
  <c r="K95" i="1"/>
  <c r="I95" i="1"/>
  <c r="G95" i="1"/>
  <c r="E95" i="1"/>
  <c r="D90" i="1"/>
  <c r="C90" i="1"/>
  <c r="L89" i="1"/>
  <c r="K89" i="1"/>
  <c r="I89" i="1"/>
  <c r="G89" i="1"/>
  <c r="E89" i="1"/>
  <c r="L88" i="1"/>
  <c r="K88" i="1"/>
  <c r="I88" i="1"/>
  <c r="G88" i="1"/>
  <c r="E88" i="1"/>
  <c r="L87" i="1"/>
  <c r="K87" i="1"/>
  <c r="I87" i="1"/>
  <c r="G87" i="1"/>
  <c r="E87" i="1"/>
  <c r="L86" i="1"/>
  <c r="K86" i="1"/>
  <c r="I86" i="1"/>
  <c r="G86" i="1"/>
  <c r="E86" i="1"/>
  <c r="L85" i="1"/>
  <c r="K85" i="1"/>
  <c r="I85" i="1"/>
  <c r="G85" i="1"/>
  <c r="E85" i="1"/>
  <c r="L84" i="1"/>
  <c r="K84" i="1"/>
  <c r="I84" i="1"/>
  <c r="G84" i="1"/>
  <c r="E84" i="1"/>
  <c r="L83" i="1"/>
  <c r="K83" i="1"/>
  <c r="I83" i="1"/>
  <c r="G83" i="1"/>
  <c r="E83" i="1"/>
  <c r="L82" i="1"/>
  <c r="K82" i="1"/>
  <c r="I82" i="1"/>
  <c r="G82" i="1"/>
  <c r="E82" i="1"/>
  <c r="L81" i="1"/>
  <c r="K81" i="1"/>
  <c r="I81" i="1"/>
  <c r="G81" i="1"/>
  <c r="E81" i="1"/>
  <c r="D78" i="1"/>
  <c r="C78" i="1"/>
  <c r="L77" i="1"/>
  <c r="K77" i="1"/>
  <c r="I77" i="1"/>
  <c r="G77" i="1"/>
  <c r="E77" i="1"/>
  <c r="L76" i="1"/>
  <c r="K76" i="1"/>
  <c r="I76" i="1"/>
  <c r="G76" i="1"/>
  <c r="E76" i="1"/>
  <c r="L75" i="1"/>
  <c r="K75" i="1"/>
  <c r="I75" i="1"/>
  <c r="G75" i="1"/>
  <c r="E75" i="1"/>
  <c r="L74" i="1"/>
  <c r="K74" i="1"/>
  <c r="I74" i="1"/>
  <c r="G74" i="1"/>
  <c r="E74" i="1"/>
  <c r="L69" i="1"/>
  <c r="K69" i="1"/>
  <c r="I69" i="1"/>
  <c r="G69" i="1"/>
  <c r="E69" i="1"/>
  <c r="D65" i="1"/>
  <c r="C65" i="1"/>
  <c r="L64" i="1"/>
  <c r="L65" i="1" s="1"/>
  <c r="K64" i="1"/>
  <c r="K65" i="1" s="1"/>
  <c r="I64" i="1"/>
  <c r="I65" i="1" s="1"/>
  <c r="G64" i="1"/>
  <c r="G65" i="1" s="1"/>
  <c r="E64" i="1"/>
  <c r="E65" i="1" s="1"/>
  <c r="D61" i="1"/>
  <c r="C61" i="1"/>
  <c r="L60" i="1"/>
  <c r="K60" i="1"/>
  <c r="I60" i="1"/>
  <c r="G60" i="1"/>
  <c r="E60" i="1"/>
  <c r="L59" i="1"/>
  <c r="K59" i="1"/>
  <c r="I59" i="1"/>
  <c r="G59" i="1"/>
  <c r="E59" i="1"/>
  <c r="L58" i="1"/>
  <c r="K58" i="1"/>
  <c r="I58" i="1"/>
  <c r="G58" i="1"/>
  <c r="E58" i="1"/>
  <c r="I57" i="1"/>
  <c r="G57" i="1"/>
  <c r="E57" i="1"/>
  <c r="I56" i="1"/>
  <c r="E56" i="1"/>
  <c r="E55" i="1"/>
  <c r="L51" i="1"/>
  <c r="K51" i="1"/>
  <c r="I51" i="1"/>
  <c r="G51" i="1"/>
  <c r="E51" i="1"/>
  <c r="D46" i="1"/>
  <c r="C46" i="1"/>
  <c r="L45" i="1"/>
  <c r="K45" i="1"/>
  <c r="I45" i="1"/>
  <c r="G45" i="1"/>
  <c r="E45" i="1"/>
  <c r="L44" i="1"/>
  <c r="K44" i="1"/>
  <c r="I44" i="1"/>
  <c r="G44" i="1"/>
  <c r="E44" i="1"/>
  <c r="L43" i="1"/>
  <c r="K43" i="1"/>
  <c r="I43" i="1"/>
  <c r="G43" i="1"/>
  <c r="E43" i="1"/>
  <c r="L42" i="1"/>
  <c r="K42" i="1"/>
  <c r="I42" i="1"/>
  <c r="G42" i="1"/>
  <c r="E42" i="1"/>
  <c r="L41" i="1"/>
  <c r="K41" i="1"/>
  <c r="I41" i="1"/>
  <c r="G41" i="1"/>
  <c r="E41" i="1"/>
  <c r="L40" i="1"/>
  <c r="K40" i="1"/>
  <c r="I40" i="1"/>
  <c r="G40" i="1"/>
  <c r="E40" i="1"/>
  <c r="L39" i="1"/>
  <c r="K39" i="1"/>
  <c r="I39" i="1"/>
  <c r="G39" i="1"/>
  <c r="E39" i="1"/>
  <c r="L38" i="1"/>
  <c r="K38" i="1"/>
  <c r="I38" i="1"/>
  <c r="G38" i="1"/>
  <c r="E38" i="1"/>
  <c r="L37" i="1"/>
  <c r="K37" i="1"/>
  <c r="I37" i="1"/>
  <c r="G37" i="1"/>
  <c r="E37" i="1"/>
  <c r="D34" i="1"/>
  <c r="C34" i="1"/>
  <c r="L33" i="1"/>
  <c r="K33" i="1"/>
  <c r="I33" i="1"/>
  <c r="G33" i="1"/>
  <c r="E33" i="1"/>
  <c r="L32" i="1"/>
  <c r="K32" i="1"/>
  <c r="I32" i="1"/>
  <c r="G32" i="1"/>
  <c r="E32" i="1"/>
  <c r="L31" i="1"/>
  <c r="K31" i="1"/>
  <c r="I31" i="1"/>
  <c r="G31" i="1"/>
  <c r="E31" i="1"/>
  <c r="D21" i="1"/>
  <c r="C21" i="1"/>
  <c r="L20" i="1"/>
  <c r="L21" i="1" s="1"/>
  <c r="K20" i="1"/>
  <c r="K21" i="1" s="1"/>
  <c r="I20" i="1"/>
  <c r="I21" i="1" s="1"/>
  <c r="G20" i="1"/>
  <c r="G21" i="1" s="1"/>
  <c r="E20" i="1"/>
  <c r="E21" i="1" s="1"/>
  <c r="D17" i="1"/>
  <c r="C17" i="1"/>
  <c r="L16" i="1"/>
  <c r="K16" i="1"/>
  <c r="I16" i="1"/>
  <c r="G16" i="1"/>
  <c r="E16" i="1"/>
  <c r="L15" i="1"/>
  <c r="K15" i="1"/>
  <c r="I15" i="1"/>
  <c r="G15" i="1"/>
  <c r="E15" i="1"/>
  <c r="L14" i="1"/>
  <c r="K14" i="1"/>
  <c r="I14" i="1"/>
  <c r="G14" i="1"/>
  <c r="E14" i="1"/>
  <c r="L13" i="1"/>
  <c r="K13" i="1"/>
  <c r="I13" i="1"/>
  <c r="G13" i="1"/>
  <c r="E13" i="1"/>
  <c r="L12" i="1"/>
  <c r="K12" i="1"/>
  <c r="I12" i="1"/>
  <c r="E12" i="1"/>
  <c r="L11" i="1"/>
  <c r="K11" i="1"/>
  <c r="I11" i="1"/>
  <c r="G11" i="1"/>
  <c r="E11" i="1"/>
  <c r="L10" i="1"/>
  <c r="K10" i="1"/>
  <c r="I10" i="1"/>
  <c r="G10" i="1"/>
  <c r="E10" i="1"/>
  <c r="L9" i="1"/>
  <c r="K9" i="1"/>
  <c r="I9" i="1"/>
  <c r="G9" i="1"/>
  <c r="E9" i="1"/>
  <c r="L7" i="1"/>
  <c r="K7" i="1"/>
  <c r="I7" i="1"/>
  <c r="G7" i="1"/>
  <c r="E7" i="1"/>
  <c r="M135" i="1" l="1"/>
  <c r="G135" i="1"/>
  <c r="M120" i="1"/>
  <c r="M105" i="1"/>
  <c r="E120" i="1"/>
  <c r="L120" i="1"/>
  <c r="M78" i="1"/>
  <c r="C140" i="1"/>
  <c r="M34" i="1"/>
  <c r="M61" i="1"/>
  <c r="E46" i="1"/>
  <c r="L46" i="1"/>
  <c r="K78" i="1"/>
  <c r="G34" i="1"/>
  <c r="I34" i="1"/>
  <c r="I46" i="1"/>
  <c r="K61" i="1"/>
  <c r="I120" i="1"/>
  <c r="M17" i="1"/>
  <c r="L17" i="1"/>
  <c r="G78" i="1"/>
  <c r="I90" i="1"/>
  <c r="K90" i="1"/>
  <c r="K105" i="1"/>
  <c r="C141" i="1"/>
  <c r="E17" i="1"/>
  <c r="I17" i="1"/>
  <c r="K34" i="1"/>
  <c r="G46" i="1"/>
  <c r="I135" i="1"/>
  <c r="E34" i="1"/>
  <c r="L34" i="1"/>
  <c r="I61" i="1"/>
  <c r="I78" i="1"/>
  <c r="G120" i="1"/>
  <c r="G61" i="1"/>
  <c r="E78" i="1"/>
  <c r="E90" i="1"/>
  <c r="G105" i="1"/>
  <c r="E105" i="1"/>
  <c r="K120" i="1"/>
  <c r="K135" i="1"/>
  <c r="G17" i="1"/>
  <c r="K17" i="1"/>
  <c r="K46" i="1"/>
  <c r="E61" i="1"/>
  <c r="G90" i="1"/>
  <c r="I105" i="1"/>
  <c r="E135" i="1"/>
  <c r="L78" i="1"/>
  <c r="M90" i="1"/>
  <c r="L105" i="1"/>
  <c r="L61" i="1"/>
  <c r="L135" i="1"/>
  <c r="M46" i="1"/>
  <c r="L90" i="1"/>
  <c r="C153" i="1" l="1"/>
  <c r="C148" i="1"/>
  <c r="C160" i="1"/>
  <c r="C142" i="1"/>
  <c r="C156" i="1"/>
  <c r="C157" i="1"/>
  <c r="C144" i="1"/>
  <c r="C161" i="1"/>
  <c r="C147" i="1"/>
  <c r="C143" i="1"/>
  <c r="C151" i="1"/>
  <c r="C155" i="1"/>
  <c r="C159" i="1"/>
  <c r="C149" i="1"/>
  <c r="C152" i="1"/>
  <c r="M136" i="1"/>
  <c r="C145" i="1"/>
  <c r="C165" i="1" l="1"/>
  <c r="C150" i="1"/>
  <c r="D164" i="1"/>
  <c r="C158" i="1"/>
  <c r="D165" i="1"/>
  <c r="C146" i="1"/>
  <c r="C163" i="1"/>
  <c r="D163" i="1"/>
  <c r="C162" i="1"/>
  <c r="C164" i="1"/>
  <c r="C154" i="1"/>
  <c r="D166" i="1" l="1"/>
  <c r="C166" i="1"/>
</calcChain>
</file>

<file path=xl/sharedStrings.xml><?xml version="1.0" encoding="utf-8"?>
<sst xmlns="http://schemas.openxmlformats.org/spreadsheetml/2006/main" count="442" uniqueCount="132">
  <si>
    <t>Раскладка</t>
  </si>
  <si>
    <t>Количество участников</t>
  </si>
  <si>
    <t>Завтрак</t>
  </si>
  <si>
    <t>Гр/чел</t>
  </si>
  <si>
    <t>ккал/ 100 гр</t>
  </si>
  <si>
    <t>ккал/ 1 чел</t>
  </si>
  <si>
    <t>Б/100 гр</t>
  </si>
  <si>
    <t>Б/чел/гр</t>
  </si>
  <si>
    <t>Ж/100 гр</t>
  </si>
  <si>
    <t>Ж/чел/гр</t>
  </si>
  <si>
    <t>У/100 гр</t>
  </si>
  <si>
    <t>У/чел/гр</t>
  </si>
  <si>
    <t>Гр/ группу</t>
  </si>
  <si>
    <t>Закупка</t>
  </si>
  <si>
    <t>Дежурные</t>
  </si>
  <si>
    <t>Примечание</t>
  </si>
  <si>
    <t>Сухофрукты</t>
  </si>
  <si>
    <t>Сыр жирн. 50%</t>
  </si>
  <si>
    <t>Хлеб серый</t>
  </si>
  <si>
    <t>Вафли</t>
  </si>
  <si>
    <t>Чай</t>
  </si>
  <si>
    <t>Сахар песок/каша</t>
  </si>
  <si>
    <t>Завесить отдельно на все дни</t>
  </si>
  <si>
    <t>Сахар песок/чай</t>
  </si>
  <si>
    <t>Итого</t>
  </si>
  <si>
    <t>Перекус</t>
  </si>
  <si>
    <t>Обед</t>
  </si>
  <si>
    <t>Хлеб черный</t>
  </si>
  <si>
    <t>Стандартная буханка, по 2 полноразмерных куска</t>
  </si>
  <si>
    <t>Курага</t>
  </si>
  <si>
    <t>Лимон</t>
  </si>
  <si>
    <t>1 маленький лимон (положить в кухню баночку)</t>
  </si>
  <si>
    <t>Ужин</t>
  </si>
  <si>
    <t>Тушенка говяжья</t>
  </si>
  <si>
    <t>Макароны</t>
  </si>
  <si>
    <t>Зелень сушеная</t>
  </si>
  <si>
    <t>Чай листовой</t>
  </si>
  <si>
    <t>Соль</t>
  </si>
  <si>
    <t>Посчитано и с учетом завтрака</t>
  </si>
  <si>
    <t>Хлеб белый</t>
  </si>
  <si>
    <t>По 1 куску, 1/2 батона (остальное на обед)</t>
  </si>
  <si>
    <t>Печенье</t>
  </si>
  <si>
    <t>1/2 батона с завтрака</t>
  </si>
  <si>
    <t>Яблоки</t>
  </si>
  <si>
    <t>По 1 шт</t>
  </si>
  <si>
    <t>Пряники</t>
  </si>
  <si>
    <t>Гречка</t>
  </si>
  <si>
    <t>1/2 буханки, по 1 куску</t>
  </si>
  <si>
    <t>По 2 полноразмерных куска</t>
  </si>
  <si>
    <t>Огурцы (салат)</t>
  </si>
  <si>
    <t>Помидоры (салат)</t>
  </si>
  <si>
    <t>Мармелад</t>
  </si>
  <si>
    <t>Суммарная статистика</t>
  </si>
  <si>
    <t>Вес (день 1), гр/чел</t>
  </si>
  <si>
    <t>Вес (день 2), гр/чел</t>
  </si>
  <si>
    <t>Вес (день 3), гр/чел</t>
  </si>
  <si>
    <t>Средний вес, гр/чел</t>
  </si>
  <si>
    <t>Общий вес (день 1), гр/группу</t>
  </si>
  <si>
    <t>Общий вес (день 2), гр/группу</t>
  </si>
  <si>
    <t>Общий вес (день 3), гр/группу</t>
  </si>
  <si>
    <t>Средний общий вес, гр/группу</t>
  </si>
  <si>
    <t>Калорийность (день 1), ккал/чел</t>
  </si>
  <si>
    <t>Калорийность (день 2), ккал/чел</t>
  </si>
  <si>
    <t>Калорийность (день 3), ккал/чел</t>
  </si>
  <si>
    <t>Средняя калорийность, ккал/чел</t>
  </si>
  <si>
    <t>Общие Б (день 1), чел/гр</t>
  </si>
  <si>
    <t>Общие Б (день 2), чел/гр</t>
  </si>
  <si>
    <t>Общие Б (день 3), чел/гр</t>
  </si>
  <si>
    <t>Средние общие Б, чел/гр</t>
  </si>
  <si>
    <t>Общие Ж (день 1), чел/гр</t>
  </si>
  <si>
    <t>Общие Ж (день 2), чел/гр</t>
  </si>
  <si>
    <t>Общие Ж (день 3), чел/гр</t>
  </si>
  <si>
    <t>Средние общие Ж, чел/гр</t>
  </si>
  <si>
    <t>Общие У (день 1), чел/гр</t>
  </si>
  <si>
    <t>Общие У (день 2), чел/гр</t>
  </si>
  <si>
    <t>Общие У (день 3), чел/гр</t>
  </si>
  <si>
    <t>Пропорции БЖУ (день 1)</t>
  </si>
  <si>
    <t>Пропорции БЖУ (день 2)</t>
  </si>
  <si>
    <t>Пропорции БЖУ (день 3)</t>
  </si>
  <si>
    <t>Средние пропорции БЖУ</t>
  </si>
  <si>
    <t>Итоговый вес на группу, гр</t>
  </si>
  <si>
    <t>Средний вес на мальчика расчетный, гр</t>
  </si>
  <si>
    <t>Средний вес на девочку расчетный, гр</t>
  </si>
  <si>
    <t>Средний вес на мальчика фактический, гр</t>
  </si>
  <si>
    <t>Средний вес на девочку фактический, гр</t>
  </si>
  <si>
    <t>Средний вес на мальчика фактический (еда+снаряга), гр</t>
  </si>
  <si>
    <t>Средний вес на девочку фактический (еда+снаряга), гр</t>
  </si>
  <si>
    <t>"Геркулес"</t>
  </si>
  <si>
    <t>Сгущённое молоко</t>
  </si>
  <si>
    <t>Пенза</t>
  </si>
  <si>
    <t>По 2 штуке</t>
  </si>
  <si>
    <t>По 2 штуки</t>
  </si>
  <si>
    <t>Отдельно каждому</t>
  </si>
  <si>
    <t>Масло топлёное</t>
  </si>
  <si>
    <t>Изюм</t>
  </si>
  <si>
    <t>Леденцы</t>
  </si>
  <si>
    <t>по 4 шт</t>
  </si>
  <si>
    <t>Щи</t>
  </si>
  <si>
    <t>Картофель</t>
  </si>
  <si>
    <t>Капуста</t>
  </si>
  <si>
    <t>Морковь</t>
  </si>
  <si>
    <t>Тушёнка</t>
  </si>
  <si>
    <t>Индейка</t>
  </si>
  <si>
    <t>Каждому отдельно</t>
  </si>
  <si>
    <t>По 1 куску, 1 батон</t>
  </si>
  <si>
    <t>Салат из томатов</t>
  </si>
  <si>
    <t>Растительное масло</t>
  </si>
  <si>
    <t>По 4 шт.</t>
  </si>
  <si>
    <t>"Рисовая"</t>
  </si>
  <si>
    <t>Чернослив</t>
  </si>
  <si>
    <t>По 4 штуке</t>
  </si>
  <si>
    <t>Финики</t>
  </si>
  <si>
    <t>Грибной суп</t>
  </si>
  <si>
    <t>Грибы</t>
  </si>
  <si>
    <t>Шампиньоны</t>
  </si>
  <si>
    <t>Салат из огурцов</t>
  </si>
  <si>
    <t>"Пшённая"</t>
  </si>
  <si>
    <t>Молоко сгущённое</t>
  </si>
  <si>
    <t>По 2 куска</t>
  </si>
  <si>
    <t>"Алексеевская"</t>
  </si>
  <si>
    <t>Орехи</t>
  </si>
  <si>
    <t>Грецкие</t>
  </si>
  <si>
    <t>Суп -лапша</t>
  </si>
  <si>
    <t>Лапша</t>
  </si>
  <si>
    <t>"Чечевица"</t>
  </si>
  <si>
    <t xml:space="preserve">Тушенка </t>
  </si>
  <si>
    <t>Растительное масло (салат)</t>
  </si>
  <si>
    <t>Зелёная</t>
  </si>
  <si>
    <t>04.06.23 (вс), 07.06.22 (ср)</t>
  </si>
  <si>
    <t>03.06.23 (сб), 06.06.23 (вт), 09.06.2023 (пт)</t>
  </si>
  <si>
    <t>05.06.23 (пн), 08.06.23 (чт)</t>
  </si>
  <si>
    <t>Север ПО      03-09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</si>
</sst>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4"/>
      <color rgb="FF000000"/>
      <name val="Calibri"/>
    </font>
    <font>
      <sz val="10"/>
      <name val="Arial"/>
    </font>
    <font>
      <sz val="10"/>
      <color rgb="FF000000"/>
      <name val="Calibri"/>
    </font>
    <font>
      <b/>
      <sz val="10"/>
      <color rgb="FF000000"/>
      <name val="Calibri"/>
    </font>
    <font>
      <i/>
      <sz val="10"/>
      <color rgb="FF0000FF"/>
      <name val="Calibri"/>
    </font>
    <font>
      <sz val="10"/>
      <color theme="1"/>
      <name val="Calibri"/>
    </font>
    <font>
      <b/>
      <i/>
      <sz val="10"/>
      <color rgb="FF000000"/>
      <name val="Calibri"/>
    </font>
    <font>
      <b/>
      <sz val="11"/>
      <color rgb="FFFF0000"/>
      <name val="Calibri"/>
    </font>
    <font>
      <sz val="10"/>
      <color rgb="FFFF0000"/>
      <name val="Calibri"/>
    </font>
    <font>
      <b/>
      <sz val="10"/>
      <color theme="1"/>
      <name val="Calibri"/>
    </font>
  </fonts>
  <fills count="36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A2C4C9"/>
        <bgColor rgb="FFA2C4C9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  <fill>
      <patternFill patternType="solid">
        <fgColor rgb="FFF1C232"/>
        <bgColor rgb="FFF1C232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E26B0A"/>
        <bgColor rgb="FFE26B0A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76933C"/>
        <bgColor rgb="FF76933C"/>
      </patternFill>
    </fill>
    <fill>
      <patternFill patternType="solid">
        <fgColor rgb="FFD8E4BC"/>
        <bgColor rgb="FFD8E4BC"/>
      </patternFill>
    </fill>
    <fill>
      <patternFill patternType="solid">
        <fgColor rgb="FFE4DFEC"/>
        <bgColor rgb="FFE4DFEC"/>
      </patternFill>
    </fill>
    <fill>
      <patternFill patternType="solid">
        <fgColor rgb="FFA64D79"/>
        <bgColor rgb="FFA64D79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rgb="FF9A5FDB"/>
        <bgColor rgb="FF9A5FDB"/>
      </patternFill>
    </fill>
    <fill>
      <patternFill patternType="solid">
        <fgColor rgb="FFE5DFEC"/>
        <bgColor rgb="FFE5DFEC"/>
      </patternFill>
    </fill>
    <fill>
      <patternFill patternType="solid">
        <fgColor rgb="FFFFF2CC"/>
        <bgColor rgb="FFFFF2CC"/>
      </patternFill>
    </fill>
    <fill>
      <patternFill patternType="solid">
        <fgColor rgb="FFDD7E6B"/>
        <bgColor rgb="FFDD7E6B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3D85C6"/>
        <bgColor rgb="FF3D85C6"/>
      </patternFill>
    </fill>
    <fill>
      <patternFill patternType="solid">
        <fgColor rgb="FFCCFFCC"/>
        <bgColor rgb="FFCCFFCC"/>
      </patternFill>
    </fill>
    <fill>
      <patternFill patternType="solid">
        <fgColor rgb="FFE1F7E9"/>
        <bgColor rgb="FFE1F7E9"/>
      </patternFill>
    </fill>
    <fill>
      <patternFill patternType="solid">
        <fgColor rgb="FF31859B"/>
        <bgColor rgb="FF31859B"/>
      </patternFill>
    </fill>
    <fill>
      <patternFill patternType="solid">
        <fgColor rgb="FF92D050"/>
        <bgColor rgb="FF92D050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D4EEF4"/>
        <bgColor rgb="FFD4EEF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4" fillId="5" borderId="3" xfId="0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10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4" fillId="11" borderId="3" xfId="0" applyFont="1" applyFill="1" applyBorder="1"/>
    <xf numFmtId="0" fontId="4" fillId="12" borderId="3" xfId="0" applyFont="1" applyFill="1" applyBorder="1" applyAlignment="1">
      <alignment horizontal="center"/>
    </xf>
    <xf numFmtId="1" fontId="4" fillId="12" borderId="3" xfId="0" applyNumberFormat="1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4" fillId="14" borderId="3" xfId="0" applyFont="1" applyFill="1" applyBorder="1"/>
    <xf numFmtId="1" fontId="4" fillId="15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7" fillId="14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8" fillId="17" borderId="3" xfId="0" applyFont="1" applyFill="1" applyBorder="1" applyAlignment="1">
      <alignment horizontal="center" vertical="center"/>
    </xf>
    <xf numFmtId="0" fontId="5" fillId="18" borderId="3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4" fillId="18" borderId="3" xfId="0" applyFont="1" applyFill="1" applyBorder="1"/>
    <xf numFmtId="0" fontId="4" fillId="19" borderId="3" xfId="0" applyFont="1" applyFill="1" applyBorder="1" applyAlignment="1">
      <alignment horizontal="center"/>
    </xf>
    <xf numFmtId="1" fontId="4" fillId="19" borderId="3" xfId="0" applyNumberFormat="1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7" xfId="0" applyFont="1" applyFill="1" applyBorder="1"/>
    <xf numFmtId="0" fontId="8" fillId="20" borderId="3" xfId="0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23" borderId="3" xfId="0" applyFont="1" applyFill="1" applyBorder="1" applyAlignment="1">
      <alignment horizontal="center" vertical="center"/>
    </xf>
    <xf numFmtId="0" fontId="5" fillId="24" borderId="3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4" fillId="24" borderId="3" xfId="0" applyFont="1" applyFill="1" applyBorder="1"/>
    <xf numFmtId="1" fontId="4" fillId="25" borderId="3" xfId="0" applyNumberFormat="1" applyFont="1" applyFill="1" applyBorder="1" applyAlignment="1">
      <alignment horizontal="center" vertical="center"/>
    </xf>
    <xf numFmtId="1" fontId="7" fillId="24" borderId="3" xfId="0" applyNumberFormat="1" applyFont="1" applyFill="1" applyBorder="1" applyAlignment="1">
      <alignment horizontal="center" vertical="center"/>
    </xf>
    <xf numFmtId="0" fontId="4" fillId="24" borderId="3" xfId="0" applyFont="1" applyFill="1" applyBorder="1" applyAlignment="1">
      <alignment wrapText="1"/>
    </xf>
    <xf numFmtId="0" fontId="8" fillId="26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26" borderId="3" xfId="0" applyFont="1" applyFill="1" applyBorder="1" applyAlignment="1">
      <alignment horizontal="center" vertical="center" wrapText="1"/>
    </xf>
    <xf numFmtId="0" fontId="4" fillId="9" borderId="3" xfId="0" applyFont="1" applyFill="1" applyBorder="1"/>
    <xf numFmtId="1" fontId="4" fillId="22" borderId="3" xfId="0" applyNumberFormat="1" applyFont="1" applyFill="1" applyBorder="1" applyAlignment="1">
      <alignment horizontal="center" vertical="center"/>
    </xf>
    <xf numFmtId="1" fontId="7" fillId="9" borderId="3" xfId="0" applyNumberFormat="1" applyFont="1" applyFill="1" applyBorder="1" applyAlignment="1">
      <alignment horizontal="center" vertical="center"/>
    </xf>
    <xf numFmtId="0" fontId="8" fillId="27" borderId="3" xfId="0" applyFont="1" applyFill="1" applyBorder="1" applyAlignment="1">
      <alignment horizontal="center" vertical="center"/>
    </xf>
    <xf numFmtId="0" fontId="5" fillId="27" borderId="3" xfId="0" applyFont="1" applyFill="1" applyBorder="1" applyAlignment="1">
      <alignment horizontal="center" vertical="center" wrapText="1"/>
    </xf>
    <xf numFmtId="0" fontId="4" fillId="28" borderId="3" xfId="0" applyFont="1" applyFill="1" applyBorder="1" applyAlignment="1">
      <alignment horizontal="center"/>
    </xf>
    <xf numFmtId="1" fontId="4" fillId="28" borderId="3" xfId="0" applyNumberFormat="1" applyFont="1" applyFill="1" applyBorder="1" applyAlignment="1">
      <alignment horizontal="center"/>
    </xf>
    <xf numFmtId="0" fontId="8" fillId="29" borderId="3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left" wrapText="1"/>
    </xf>
    <xf numFmtId="0" fontId="8" fillId="30" borderId="3" xfId="0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0" fontId="4" fillId="31" borderId="3" xfId="0" applyFont="1" applyFill="1" applyBorder="1"/>
    <xf numFmtId="1" fontId="4" fillId="32" borderId="3" xfId="0" applyNumberFormat="1" applyFont="1" applyFill="1" applyBorder="1" applyAlignment="1">
      <alignment horizontal="center" vertical="center"/>
    </xf>
    <xf numFmtId="1" fontId="7" fillId="31" borderId="3" xfId="0" applyNumberFormat="1" applyFont="1" applyFill="1" applyBorder="1" applyAlignment="1">
      <alignment horizontal="center" vertical="center"/>
    </xf>
    <xf numFmtId="0" fontId="4" fillId="31" borderId="3" xfId="0" applyFont="1" applyFill="1" applyBorder="1" applyAlignment="1">
      <alignment wrapText="1"/>
    </xf>
    <xf numFmtId="0" fontId="8" fillId="33" borderId="3" xfId="0" applyFont="1" applyFill="1" applyBorder="1" applyAlignment="1">
      <alignment horizontal="center" vertical="center"/>
    </xf>
    <xf numFmtId="0" fontId="5" fillId="34" borderId="3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4" fillId="34" borderId="3" xfId="0" applyFont="1" applyFill="1" applyBorder="1"/>
    <xf numFmtId="1" fontId="4" fillId="35" borderId="3" xfId="0" applyNumberFormat="1" applyFont="1" applyFill="1" applyBorder="1" applyAlignment="1">
      <alignment horizontal="center" vertical="center"/>
    </xf>
    <xf numFmtId="1" fontId="7" fillId="34" borderId="3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11" fillId="0" borderId="0" xfId="0" applyFont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wrapText="1"/>
    </xf>
    <xf numFmtId="1" fontId="7" fillId="0" borderId="3" xfId="0" applyNumberFormat="1" applyFont="1" applyBorder="1" applyAlignment="1">
      <alignment horizontal="center"/>
    </xf>
    <xf numFmtId="0" fontId="11" fillId="27" borderId="3" xfId="0" applyFont="1" applyFill="1" applyBorder="1" applyAlignment="1">
      <alignment wrapText="1"/>
    </xf>
    <xf numFmtId="1" fontId="11" fillId="27" borderId="3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11" fillId="27" borderId="3" xfId="0" applyFont="1" applyFill="1" applyBorder="1"/>
    <xf numFmtId="2" fontId="11" fillId="27" borderId="3" xfId="0" applyNumberFormat="1" applyFont="1" applyFill="1" applyBorder="1" applyAlignment="1">
      <alignment horizontal="center"/>
    </xf>
    <xf numFmtId="0" fontId="11" fillId="27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1" fillId="27" borderId="3" xfId="0" applyFont="1" applyFill="1" applyBorder="1" applyAlignment="1">
      <alignment horizontal="left" wrapText="1"/>
    </xf>
    <xf numFmtId="0" fontId="9" fillId="6" borderId="3" xfId="0" applyFont="1" applyFill="1" applyBorder="1" applyAlignment="1">
      <alignment horizontal="center"/>
    </xf>
    <xf numFmtId="0" fontId="4" fillId="3" borderId="4" xfId="0" applyFont="1" applyFill="1" applyBorder="1"/>
    <xf numFmtId="0" fontId="4" fillId="5" borderId="4" xfId="0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5" fillId="4" borderId="12" xfId="0" applyFont="1" applyFill="1" applyBorder="1"/>
    <xf numFmtId="0" fontId="5" fillId="3" borderId="13" xfId="0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0" borderId="14" xfId="0" applyFont="1" applyBorder="1"/>
    <xf numFmtId="0" fontId="4" fillId="0" borderId="15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8" fillId="7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left" wrapText="1"/>
    </xf>
    <xf numFmtId="1" fontId="4" fillId="9" borderId="16" xfId="0" applyNumberFormat="1" applyFont="1" applyFill="1" applyBorder="1" applyAlignment="1">
      <alignment horizontal="center"/>
    </xf>
    <xf numFmtId="1" fontId="4" fillId="4" borderId="16" xfId="0" applyNumberFormat="1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4" fillId="0" borderId="16" xfId="0" applyFont="1" applyBorder="1"/>
    <xf numFmtId="0" fontId="5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/>
    </xf>
    <xf numFmtId="1" fontId="5" fillId="8" borderId="16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" fillId="11" borderId="4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4" fillId="11" borderId="4" xfId="0" applyFont="1" applyFill="1" applyBorder="1"/>
    <xf numFmtId="0" fontId="4" fillId="12" borderId="4" xfId="0" applyFont="1" applyFill="1" applyBorder="1" applyAlignment="1">
      <alignment horizontal="center"/>
    </xf>
    <xf numFmtId="1" fontId="4" fillId="12" borderId="4" xfId="0" applyNumberFormat="1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1" fontId="5" fillId="11" borderId="13" xfId="0" applyNumberFormat="1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4" fillId="14" borderId="4" xfId="0" applyFont="1" applyFill="1" applyBorder="1"/>
    <xf numFmtId="1" fontId="4" fillId="15" borderId="4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7" fillId="14" borderId="4" xfId="0" applyNumberFormat="1" applyFont="1" applyFill="1" applyBorder="1" applyAlignment="1">
      <alignment horizontal="center" vertical="center"/>
    </xf>
    <xf numFmtId="1" fontId="5" fillId="14" borderId="13" xfId="0" applyNumberFormat="1" applyFont="1" applyFill="1" applyBorder="1" applyAlignment="1">
      <alignment horizontal="center" vertical="center"/>
    </xf>
    <xf numFmtId="1" fontId="5" fillId="4" borderId="14" xfId="0" applyNumberFormat="1" applyFont="1" applyFill="1" applyBorder="1" applyAlignment="1">
      <alignment horizontal="center" vertical="center"/>
    </xf>
    <xf numFmtId="1" fontId="5" fillId="14" borderId="17" xfId="0" applyNumberFormat="1" applyFont="1" applyFill="1" applyBorder="1" applyAlignment="1">
      <alignment horizontal="center" vertical="center"/>
    </xf>
    <xf numFmtId="0" fontId="4" fillId="18" borderId="4" xfId="0" applyFont="1" applyFill="1" applyBorder="1"/>
    <xf numFmtId="0" fontId="4" fillId="19" borderId="4" xfId="0" applyFont="1" applyFill="1" applyBorder="1" applyAlignment="1">
      <alignment horizontal="center"/>
    </xf>
    <xf numFmtId="1" fontId="4" fillId="19" borderId="4" xfId="0" applyNumberFormat="1" applyFont="1" applyFill="1" applyBorder="1" applyAlignment="1">
      <alignment horizontal="center"/>
    </xf>
    <xf numFmtId="0" fontId="4" fillId="18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5" fillId="18" borderId="13" xfId="0" applyFont="1" applyFill="1" applyBorder="1" applyAlignment="1">
      <alignment horizontal="center"/>
    </xf>
    <xf numFmtId="1" fontId="5" fillId="18" borderId="13" xfId="0" applyNumberFormat="1" applyFont="1" applyFill="1" applyBorder="1" applyAlignment="1">
      <alignment horizontal="center"/>
    </xf>
    <xf numFmtId="0" fontId="10" fillId="0" borderId="15" xfId="0" applyFont="1" applyBorder="1"/>
    <xf numFmtId="0" fontId="4" fillId="21" borderId="4" xfId="0" applyFont="1" applyFill="1" applyBorder="1" applyAlignment="1">
      <alignment horizontal="left" wrapText="1"/>
    </xf>
    <xf numFmtId="1" fontId="4" fillId="22" borderId="4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7" fillId="21" borderId="4" xfId="0" applyFont="1" applyFill="1" applyBorder="1" applyAlignment="1">
      <alignment horizontal="center"/>
    </xf>
    <xf numFmtId="0" fontId="4" fillId="0" borderId="4" xfId="0" applyFont="1" applyBorder="1"/>
    <xf numFmtId="0" fontId="5" fillId="4" borderId="12" xfId="0" applyFont="1" applyFill="1" applyBorder="1" applyAlignment="1">
      <alignment horizontal="left"/>
    </xf>
    <xf numFmtId="1" fontId="5" fillId="21" borderId="13" xfId="0" applyNumberFormat="1" applyFont="1" applyFill="1" applyBorder="1" applyAlignment="1">
      <alignment horizontal="center"/>
    </xf>
    <xf numFmtId="0" fontId="5" fillId="21" borderId="1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4" borderId="4" xfId="0" applyFont="1" applyFill="1" applyBorder="1" applyAlignment="1">
      <alignment horizontal="center" vertical="center" wrapText="1"/>
    </xf>
    <xf numFmtId="0" fontId="8" fillId="23" borderId="3" xfId="0" applyFont="1" applyFill="1" applyBorder="1" applyAlignment="1">
      <alignment horizontal="left" vertical="center"/>
    </xf>
    <xf numFmtId="1" fontId="5" fillId="24" borderId="13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/>
    <xf numFmtId="0" fontId="4" fillId="28" borderId="4" xfId="0" applyFont="1" applyFill="1" applyBorder="1" applyAlignment="1">
      <alignment horizontal="center"/>
    </xf>
    <xf numFmtId="1" fontId="4" fillId="28" borderId="4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1" fontId="5" fillId="12" borderId="16" xfId="0" applyNumberFormat="1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/>
    </xf>
    <xf numFmtId="0" fontId="5" fillId="31" borderId="4" xfId="0" applyFont="1" applyFill="1" applyBorder="1" applyAlignment="1">
      <alignment horizontal="center" vertical="center" wrapText="1"/>
    </xf>
    <xf numFmtId="0" fontId="8" fillId="30" borderId="3" xfId="0" applyFont="1" applyFill="1" applyBorder="1" applyAlignment="1">
      <alignment horizontal="left" vertical="center"/>
    </xf>
    <xf numFmtId="0" fontId="4" fillId="31" borderId="4" xfId="0" applyFont="1" applyFill="1" applyBorder="1"/>
    <xf numFmtId="1" fontId="4" fillId="32" borderId="4" xfId="0" applyNumberFormat="1" applyFont="1" applyFill="1" applyBorder="1" applyAlignment="1">
      <alignment horizontal="center" vertical="center"/>
    </xf>
    <xf numFmtId="1" fontId="7" fillId="31" borderId="4" xfId="0" applyNumberFormat="1" applyFont="1" applyFill="1" applyBorder="1" applyAlignment="1">
      <alignment horizontal="center" vertical="center"/>
    </xf>
    <xf numFmtId="1" fontId="5" fillId="31" borderId="13" xfId="0" applyNumberFormat="1" applyFont="1" applyFill="1" applyBorder="1" applyAlignment="1">
      <alignment horizontal="center" vertical="center"/>
    </xf>
    <xf numFmtId="0" fontId="4" fillId="34" borderId="4" xfId="0" applyFont="1" applyFill="1" applyBorder="1"/>
    <xf numFmtId="1" fontId="4" fillId="35" borderId="4" xfId="0" applyNumberFormat="1" applyFont="1" applyFill="1" applyBorder="1" applyAlignment="1">
      <alignment horizontal="center" vertical="center"/>
    </xf>
    <xf numFmtId="1" fontId="7" fillId="34" borderId="4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0" fontId="4" fillId="9" borderId="4" xfId="0" applyFont="1" applyFill="1" applyBorder="1"/>
    <xf numFmtId="1" fontId="4" fillId="22" borderId="4" xfId="0" applyNumberFormat="1" applyFont="1" applyFill="1" applyBorder="1" applyAlignment="1">
      <alignment horizontal="center" vertical="center"/>
    </xf>
    <xf numFmtId="1" fontId="7" fillId="9" borderId="4" xfId="0" applyNumberFormat="1" applyFont="1" applyFill="1" applyBorder="1" applyAlignment="1">
      <alignment horizontal="center" vertical="center"/>
    </xf>
    <xf numFmtId="1" fontId="5" fillId="9" borderId="13" xfId="0" applyNumberFormat="1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 textRotation="90"/>
    </xf>
    <xf numFmtId="0" fontId="3" fillId="0" borderId="9" xfId="0" applyFont="1" applyBorder="1"/>
    <xf numFmtId="0" fontId="3" fillId="0" borderId="10" xfId="0" applyFont="1" applyBorder="1"/>
    <xf numFmtId="0" fontId="4" fillId="0" borderId="4" xfId="0" applyFont="1" applyBorder="1" applyAlignment="1">
      <alignment horizontal="center" vertical="center" textRotation="90"/>
    </xf>
    <xf numFmtId="0" fontId="3" fillId="0" borderId="5" xfId="0" applyFont="1" applyBorder="1"/>
    <xf numFmtId="0" fontId="3" fillId="0" borderId="8" xfId="0" applyFont="1" applyBorder="1"/>
    <xf numFmtId="0" fontId="2" fillId="0" borderId="11" xfId="0" applyFont="1" applyBorder="1" applyAlignment="1">
      <alignment horizontal="center"/>
    </xf>
    <xf numFmtId="0" fontId="3" fillId="0" borderId="11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1004"/>
  <sheetViews>
    <sheetView tabSelected="1" zoomScale="80" zoomScaleNormal="80" workbookViewId="0">
      <selection activeCell="B4" sqref="B4"/>
    </sheetView>
  </sheetViews>
  <sheetFormatPr defaultColWidth="12.5546875" defaultRowHeight="15.75" customHeight="1" x14ac:dyDescent="0.25"/>
  <cols>
    <col min="1" max="1" width="4.5546875" customWidth="1"/>
    <col min="2" max="2" width="29.88671875" customWidth="1"/>
    <col min="3" max="3" width="9.33203125" customWidth="1"/>
    <col min="4" max="4" width="11.33203125" customWidth="1"/>
    <col min="5" max="5" width="11.88671875" customWidth="1"/>
    <col min="6" max="6" width="10.33203125" customWidth="1"/>
    <col min="7" max="7" width="8.44140625" customWidth="1"/>
    <col min="8" max="8" width="8.6640625" customWidth="1"/>
    <col min="9" max="9" width="9" customWidth="1"/>
    <col min="10" max="10" width="9.33203125" customWidth="1"/>
    <col min="11" max="11" width="8.5546875" customWidth="1"/>
    <col min="12" max="12" width="9.88671875" customWidth="1"/>
    <col min="13" max="13" width="14" customWidth="1"/>
    <col min="14" max="14" width="10.44140625" customWidth="1"/>
    <col min="15" max="15" width="42" customWidth="1"/>
  </cols>
  <sheetData>
    <row r="1" spans="1:15" ht="15.75" customHeight="1" x14ac:dyDescent="0.35">
      <c r="A1" s="1"/>
      <c r="B1" s="1"/>
      <c r="C1" s="1"/>
      <c r="D1" s="1"/>
      <c r="E1" s="1"/>
      <c r="F1" s="1"/>
      <c r="G1" s="1"/>
      <c r="H1" s="193" t="s">
        <v>0</v>
      </c>
      <c r="I1" s="194"/>
      <c r="J1" s="194"/>
      <c r="K1" s="1"/>
      <c r="L1" s="1"/>
      <c r="M1" s="1"/>
      <c r="N1" s="1"/>
      <c r="O1" s="1"/>
    </row>
    <row r="2" spans="1:15" ht="15.75" customHeight="1" x14ac:dyDescent="0.3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 x14ac:dyDescent="0.3">
      <c r="A3" s="1"/>
      <c r="B3" s="3" t="s">
        <v>131</v>
      </c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customHeight="1" x14ac:dyDescent="0.3">
      <c r="A4" s="1"/>
      <c r="B4" s="3" t="s">
        <v>1</v>
      </c>
      <c r="C4" s="5">
        <v>8</v>
      </c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1.5" customHeight="1" x14ac:dyDescent="0.25">
      <c r="A6" s="190" t="s">
        <v>129</v>
      </c>
      <c r="B6" s="7" t="s">
        <v>2</v>
      </c>
      <c r="C6" s="8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9" t="s">
        <v>8</v>
      </c>
      <c r="I6" s="8" t="s">
        <v>9</v>
      </c>
      <c r="J6" s="9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10" t="s">
        <v>15</v>
      </c>
    </row>
    <row r="7" spans="1:15" ht="15.75" customHeight="1" x14ac:dyDescent="0.3">
      <c r="A7" s="191"/>
      <c r="B7" s="11" t="s">
        <v>87</v>
      </c>
      <c r="C7" s="12">
        <v>60</v>
      </c>
      <c r="D7" s="12">
        <v>345</v>
      </c>
      <c r="E7" s="13">
        <f t="shared" ref="E7:E16" si="0">D7/100*C7</f>
        <v>207</v>
      </c>
      <c r="F7" s="14">
        <v>12</v>
      </c>
      <c r="G7" s="13">
        <f t="shared" ref="G7:G11" si="1">F7/100*$C7</f>
        <v>7.1999999999999993</v>
      </c>
      <c r="H7" s="14">
        <v>6</v>
      </c>
      <c r="I7" s="13">
        <f t="shared" ref="I7:I16" si="2">H7/100*$C7</f>
        <v>3.5999999999999996</v>
      </c>
      <c r="J7" s="14">
        <v>65</v>
      </c>
      <c r="K7" s="13">
        <f t="shared" ref="K7:K16" si="3">J7/100*$C7</f>
        <v>39</v>
      </c>
      <c r="L7" s="15">
        <f t="shared" ref="L7:L16" si="4">C7*$C$4</f>
        <v>480</v>
      </c>
      <c r="M7" s="102" t="s">
        <v>89</v>
      </c>
      <c r="N7" s="195"/>
      <c r="O7" s="16"/>
    </row>
    <row r="8" spans="1:15" ht="15.75" customHeight="1" x14ac:dyDescent="0.3">
      <c r="A8" s="191"/>
      <c r="B8" s="11" t="s">
        <v>93</v>
      </c>
      <c r="C8" s="12">
        <v>20</v>
      </c>
      <c r="D8" s="12">
        <v>875</v>
      </c>
      <c r="E8" s="13">
        <f t="shared" ref="E8" si="5">D8/100*C8</f>
        <v>175</v>
      </c>
      <c r="F8" s="14">
        <v>0.4</v>
      </c>
      <c r="G8" s="13">
        <f t="shared" ref="G8" si="6">F8/100*$C8</f>
        <v>0.08</v>
      </c>
      <c r="H8" s="14">
        <v>94</v>
      </c>
      <c r="I8" s="13">
        <f t="shared" ref="I8" si="7">H8/100*$C8</f>
        <v>18.799999999999997</v>
      </c>
      <c r="J8" s="14">
        <v>0</v>
      </c>
      <c r="K8" s="13">
        <f t="shared" ref="K8" si="8">J8/100*$C8</f>
        <v>0</v>
      </c>
      <c r="L8" s="15">
        <f t="shared" ref="L8" si="9">C8*$C$4</f>
        <v>160</v>
      </c>
      <c r="M8" s="102" t="s">
        <v>89</v>
      </c>
      <c r="N8" s="196"/>
      <c r="O8" s="16"/>
    </row>
    <row r="9" spans="1:15" ht="15.75" customHeight="1" x14ac:dyDescent="0.3">
      <c r="A9" s="191"/>
      <c r="B9" s="11" t="s">
        <v>88</v>
      </c>
      <c r="C9" s="12">
        <v>15</v>
      </c>
      <c r="D9" s="12">
        <v>335</v>
      </c>
      <c r="E9" s="13">
        <f t="shared" si="0"/>
        <v>50.25</v>
      </c>
      <c r="F9" s="14">
        <v>7</v>
      </c>
      <c r="G9" s="13">
        <f t="shared" si="1"/>
        <v>1.05</v>
      </c>
      <c r="H9" s="14">
        <v>9</v>
      </c>
      <c r="I9" s="13">
        <f t="shared" si="2"/>
        <v>1.3499999999999999</v>
      </c>
      <c r="J9" s="14">
        <v>55</v>
      </c>
      <c r="K9" s="13">
        <f t="shared" si="3"/>
        <v>8.25</v>
      </c>
      <c r="L9" s="15">
        <f t="shared" si="4"/>
        <v>120</v>
      </c>
      <c r="M9" s="102" t="s">
        <v>89</v>
      </c>
      <c r="N9" s="191"/>
      <c r="O9" s="16" t="s">
        <v>119</v>
      </c>
    </row>
    <row r="10" spans="1:15" ht="15.75" customHeight="1" x14ac:dyDescent="0.3">
      <c r="A10" s="191"/>
      <c r="B10" s="11" t="s">
        <v>16</v>
      </c>
      <c r="C10" s="12">
        <v>20</v>
      </c>
      <c r="D10" s="12">
        <v>260</v>
      </c>
      <c r="E10" s="13">
        <f t="shared" si="0"/>
        <v>52</v>
      </c>
      <c r="F10" s="14">
        <v>2.5</v>
      </c>
      <c r="G10" s="13">
        <f t="shared" si="1"/>
        <v>0.5</v>
      </c>
      <c r="H10" s="14">
        <v>0.2</v>
      </c>
      <c r="I10" s="13">
        <f t="shared" si="2"/>
        <v>0.04</v>
      </c>
      <c r="J10" s="14">
        <v>61</v>
      </c>
      <c r="K10" s="13">
        <f t="shared" si="3"/>
        <v>12.2</v>
      </c>
      <c r="L10" s="15">
        <f t="shared" si="4"/>
        <v>160</v>
      </c>
      <c r="M10" s="102" t="s">
        <v>89</v>
      </c>
      <c r="N10" s="191"/>
      <c r="O10" s="16" t="s">
        <v>94</v>
      </c>
    </row>
    <row r="11" spans="1:15" ht="15.75" customHeight="1" x14ac:dyDescent="0.3">
      <c r="A11" s="191"/>
      <c r="B11" s="11" t="s">
        <v>17</v>
      </c>
      <c r="C11" s="12">
        <v>30</v>
      </c>
      <c r="D11" s="12">
        <v>377</v>
      </c>
      <c r="E11" s="13">
        <f t="shared" si="0"/>
        <v>113.1</v>
      </c>
      <c r="F11" s="14">
        <v>23.7</v>
      </c>
      <c r="G11" s="13">
        <f t="shared" si="1"/>
        <v>7.1099999999999994</v>
      </c>
      <c r="H11" s="14">
        <v>30.5</v>
      </c>
      <c r="I11" s="13">
        <f t="shared" si="2"/>
        <v>9.15</v>
      </c>
      <c r="J11" s="14">
        <v>0</v>
      </c>
      <c r="K11" s="13">
        <f t="shared" si="3"/>
        <v>0</v>
      </c>
      <c r="L11" s="15">
        <f t="shared" si="4"/>
        <v>240</v>
      </c>
      <c r="M11" s="102" t="s">
        <v>89</v>
      </c>
      <c r="N11" s="191"/>
      <c r="O11" s="16"/>
    </row>
    <row r="12" spans="1:15" ht="15.75" customHeight="1" x14ac:dyDescent="0.3">
      <c r="A12" s="191"/>
      <c r="B12" s="11" t="s">
        <v>18</v>
      </c>
      <c r="C12" s="12">
        <v>50</v>
      </c>
      <c r="D12" s="12">
        <v>265</v>
      </c>
      <c r="E12" s="13">
        <f t="shared" si="0"/>
        <v>132.5</v>
      </c>
      <c r="F12" s="14">
        <v>9.15</v>
      </c>
      <c r="G12" s="13">
        <v>3.19</v>
      </c>
      <c r="H12" s="14">
        <v>6.5</v>
      </c>
      <c r="I12" s="13">
        <f t="shared" si="2"/>
        <v>3.25</v>
      </c>
      <c r="J12" s="14">
        <v>49.6</v>
      </c>
      <c r="K12" s="13">
        <f t="shared" si="3"/>
        <v>24.8</v>
      </c>
      <c r="L12" s="15">
        <f t="shared" si="4"/>
        <v>400</v>
      </c>
      <c r="M12" s="102" t="s">
        <v>89</v>
      </c>
      <c r="N12" s="191"/>
      <c r="O12" s="16" t="s">
        <v>104</v>
      </c>
    </row>
    <row r="13" spans="1:15" ht="15.75" customHeight="1" x14ac:dyDescent="0.3">
      <c r="A13" s="191"/>
      <c r="B13" s="11" t="s">
        <v>19</v>
      </c>
      <c r="C13" s="12">
        <v>33</v>
      </c>
      <c r="D13" s="12">
        <v>520</v>
      </c>
      <c r="E13" s="13">
        <f t="shared" si="0"/>
        <v>171.6</v>
      </c>
      <c r="F13" s="14">
        <v>7</v>
      </c>
      <c r="G13" s="13">
        <f t="shared" ref="G13:G16" si="10">F13/100*$C13</f>
        <v>2.31</v>
      </c>
      <c r="H13" s="14">
        <v>27</v>
      </c>
      <c r="I13" s="13">
        <f t="shared" si="2"/>
        <v>8.91</v>
      </c>
      <c r="J13" s="14">
        <v>62</v>
      </c>
      <c r="K13" s="13">
        <f t="shared" si="3"/>
        <v>20.46</v>
      </c>
      <c r="L13" s="15">
        <f t="shared" si="4"/>
        <v>264</v>
      </c>
      <c r="M13" s="102" t="s">
        <v>89</v>
      </c>
      <c r="N13" s="191"/>
      <c r="O13" s="16" t="s">
        <v>91</v>
      </c>
    </row>
    <row r="14" spans="1:15" ht="15.75" customHeight="1" x14ac:dyDescent="0.3">
      <c r="A14" s="191"/>
      <c r="B14" s="11" t="s">
        <v>20</v>
      </c>
      <c r="C14" s="12">
        <v>3</v>
      </c>
      <c r="D14" s="12">
        <v>152</v>
      </c>
      <c r="E14" s="13">
        <f t="shared" si="0"/>
        <v>4.5600000000000005</v>
      </c>
      <c r="F14" s="14">
        <v>20</v>
      </c>
      <c r="G14" s="13">
        <f t="shared" si="10"/>
        <v>0.60000000000000009</v>
      </c>
      <c r="H14" s="14">
        <v>5.0999999999999996</v>
      </c>
      <c r="I14" s="13">
        <f t="shared" si="2"/>
        <v>0.153</v>
      </c>
      <c r="J14" s="14">
        <v>6.9</v>
      </c>
      <c r="K14" s="13">
        <f t="shared" si="3"/>
        <v>0.20700000000000002</v>
      </c>
      <c r="L14" s="15">
        <f t="shared" si="4"/>
        <v>24</v>
      </c>
      <c r="M14" s="102" t="s">
        <v>89</v>
      </c>
      <c r="N14" s="191"/>
      <c r="O14" s="16"/>
    </row>
    <row r="15" spans="1:15" ht="15.75" customHeight="1" x14ac:dyDescent="0.3">
      <c r="A15" s="191"/>
      <c r="B15" s="11" t="s">
        <v>21</v>
      </c>
      <c r="C15" s="12">
        <v>8</v>
      </c>
      <c r="D15" s="12">
        <v>398</v>
      </c>
      <c r="E15" s="13">
        <f t="shared" si="0"/>
        <v>31.84</v>
      </c>
      <c r="F15" s="14">
        <v>0</v>
      </c>
      <c r="G15" s="13">
        <f t="shared" si="10"/>
        <v>0</v>
      </c>
      <c r="H15" s="14">
        <v>0</v>
      </c>
      <c r="I15" s="13">
        <f t="shared" si="2"/>
        <v>0</v>
      </c>
      <c r="J15" s="14">
        <v>100</v>
      </c>
      <c r="K15" s="13">
        <f t="shared" si="3"/>
        <v>8</v>
      </c>
      <c r="L15" s="15">
        <f t="shared" si="4"/>
        <v>64</v>
      </c>
      <c r="M15" s="102" t="s">
        <v>89</v>
      </c>
      <c r="N15" s="191"/>
      <c r="O15" s="16" t="s">
        <v>22</v>
      </c>
    </row>
    <row r="16" spans="1:15" ht="15.75" customHeight="1" thickBot="1" x14ac:dyDescent="0.35">
      <c r="A16" s="191"/>
      <c r="B16" s="103" t="s">
        <v>23</v>
      </c>
      <c r="C16" s="104">
        <v>10</v>
      </c>
      <c r="D16" s="104">
        <v>398</v>
      </c>
      <c r="E16" s="105">
        <f t="shared" si="0"/>
        <v>39.799999999999997</v>
      </c>
      <c r="F16" s="106">
        <v>0</v>
      </c>
      <c r="G16" s="105">
        <f t="shared" si="10"/>
        <v>0</v>
      </c>
      <c r="H16" s="106">
        <v>0</v>
      </c>
      <c r="I16" s="105">
        <f t="shared" si="2"/>
        <v>0</v>
      </c>
      <c r="J16" s="106">
        <v>100</v>
      </c>
      <c r="K16" s="105">
        <f t="shared" si="3"/>
        <v>10</v>
      </c>
      <c r="L16" s="107">
        <f t="shared" si="4"/>
        <v>80</v>
      </c>
      <c r="M16" s="108" t="s">
        <v>89</v>
      </c>
      <c r="N16" s="191"/>
      <c r="O16" s="16" t="s">
        <v>92</v>
      </c>
    </row>
    <row r="17" spans="1:15" ht="15.75" customHeight="1" thickBot="1" x14ac:dyDescent="0.35">
      <c r="A17" s="192"/>
      <c r="B17" s="109" t="s">
        <v>24</v>
      </c>
      <c r="C17" s="110">
        <f t="shared" ref="C17:E17" si="11">SUM(C7:C16)</f>
        <v>249</v>
      </c>
      <c r="D17" s="110">
        <f t="shared" si="11"/>
        <v>3925</v>
      </c>
      <c r="E17" s="111">
        <f t="shared" si="11"/>
        <v>977.65</v>
      </c>
      <c r="F17" s="112"/>
      <c r="G17" s="111">
        <f>SUM(G7:G16)</f>
        <v>22.04</v>
      </c>
      <c r="H17" s="112"/>
      <c r="I17" s="111">
        <f>SUM(I7:I16)</f>
        <v>45.252999999999993</v>
      </c>
      <c r="J17" s="112"/>
      <c r="K17" s="111">
        <f t="shared" ref="K17" si="12">SUM(K7:K16)</f>
        <v>122.917</v>
      </c>
      <c r="L17" s="110">
        <f>SUM(L7:L16)</f>
        <v>1992</v>
      </c>
      <c r="M17" s="113">
        <f>SUM(L7:L16)</f>
        <v>1992</v>
      </c>
      <c r="N17" s="114"/>
      <c r="O17" s="17"/>
    </row>
    <row r="18" spans="1:15" ht="15.75" customHeight="1" x14ac:dyDescent="0.25">
      <c r="A18" s="191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24.75" customHeight="1" x14ac:dyDescent="0.25">
      <c r="A19" s="191"/>
      <c r="B19" s="117" t="s">
        <v>25</v>
      </c>
      <c r="C19" s="118" t="s">
        <v>3</v>
      </c>
      <c r="D19" s="118" t="s">
        <v>4</v>
      </c>
      <c r="E19" s="118" t="s">
        <v>5</v>
      </c>
      <c r="F19" s="118" t="s">
        <v>6</v>
      </c>
      <c r="G19" s="118" t="s">
        <v>7</v>
      </c>
      <c r="H19" s="118" t="s">
        <v>8</v>
      </c>
      <c r="I19" s="118" t="s">
        <v>9</v>
      </c>
      <c r="J19" s="118" t="s">
        <v>10</v>
      </c>
      <c r="K19" s="118" t="s">
        <v>11</v>
      </c>
      <c r="L19" s="118" t="s">
        <v>12</v>
      </c>
      <c r="M19" s="118" t="s">
        <v>13</v>
      </c>
      <c r="N19" s="118" t="s">
        <v>14</v>
      </c>
      <c r="O19" s="20" t="s">
        <v>15</v>
      </c>
    </row>
    <row r="20" spans="1:15" ht="15.75" customHeight="1" x14ac:dyDescent="0.3">
      <c r="A20" s="192"/>
      <c r="B20" s="119" t="s">
        <v>95</v>
      </c>
      <c r="C20" s="120">
        <v>47</v>
      </c>
      <c r="D20" s="120">
        <v>376</v>
      </c>
      <c r="E20" s="120">
        <f>D20/100*C20</f>
        <v>176.72</v>
      </c>
      <c r="F20" s="121">
        <v>0</v>
      </c>
      <c r="G20" s="120">
        <f>F20/100*$C20</f>
        <v>0</v>
      </c>
      <c r="H20" s="121">
        <v>0</v>
      </c>
      <c r="I20" s="120">
        <f>H20/100*$C20</f>
        <v>0</v>
      </c>
      <c r="J20" s="121">
        <v>92</v>
      </c>
      <c r="K20" s="120">
        <f>J20/100*$C20</f>
        <v>43.24</v>
      </c>
      <c r="L20" s="122">
        <f>C20*$C$4</f>
        <v>376</v>
      </c>
      <c r="M20" s="123"/>
      <c r="N20" s="124"/>
      <c r="O20" s="115" t="s">
        <v>96</v>
      </c>
    </row>
    <row r="21" spans="1:15" ht="15.75" customHeight="1" x14ac:dyDescent="0.3">
      <c r="A21" s="192"/>
      <c r="B21" s="125" t="s">
        <v>24</v>
      </c>
      <c r="C21" s="126">
        <f t="shared" ref="C21:E21" si="13">SUM(C20)</f>
        <v>47</v>
      </c>
      <c r="D21" s="126">
        <f t="shared" si="13"/>
        <v>376</v>
      </c>
      <c r="E21" s="126">
        <f t="shared" si="13"/>
        <v>176.72</v>
      </c>
      <c r="F21" s="127"/>
      <c r="G21" s="126">
        <f>SUM(G20)</f>
        <v>0</v>
      </c>
      <c r="H21" s="127"/>
      <c r="I21" s="126">
        <f>SUM(I20)</f>
        <v>0</v>
      </c>
      <c r="J21" s="127"/>
      <c r="K21" s="126">
        <f t="shared" ref="K21:L21" si="14">SUM(K20)</f>
        <v>43.24</v>
      </c>
      <c r="L21" s="128">
        <f t="shared" si="14"/>
        <v>376</v>
      </c>
      <c r="M21" s="123"/>
      <c r="N21" s="129"/>
      <c r="O21" s="116"/>
    </row>
    <row r="22" spans="1:15" ht="15.75" customHeight="1" x14ac:dyDescent="0.3">
      <c r="A22" s="19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7.75" customHeight="1" x14ac:dyDescent="0.25">
      <c r="A23" s="191"/>
      <c r="B23" s="27" t="s">
        <v>26</v>
      </c>
      <c r="C23" s="28" t="s">
        <v>3</v>
      </c>
      <c r="D23" s="28" t="s">
        <v>4</v>
      </c>
      <c r="E23" s="28" t="s">
        <v>5</v>
      </c>
      <c r="F23" s="9" t="s">
        <v>6</v>
      </c>
      <c r="G23" s="28" t="s">
        <v>7</v>
      </c>
      <c r="H23" s="9" t="s">
        <v>8</v>
      </c>
      <c r="I23" s="28" t="s">
        <v>9</v>
      </c>
      <c r="J23" s="9" t="s">
        <v>10</v>
      </c>
      <c r="K23" s="28" t="s">
        <v>11</v>
      </c>
      <c r="L23" s="28" t="s">
        <v>12</v>
      </c>
      <c r="M23" s="28" t="s">
        <v>13</v>
      </c>
      <c r="N23" s="28" t="s">
        <v>14</v>
      </c>
      <c r="O23" s="29" t="s">
        <v>15</v>
      </c>
    </row>
    <row r="24" spans="1:15" ht="15.75" customHeight="1" x14ac:dyDescent="0.25">
      <c r="A24" s="191"/>
      <c r="B24" s="131" t="s">
        <v>97</v>
      </c>
      <c r="C24" s="28"/>
      <c r="D24" s="28"/>
      <c r="E24" s="28"/>
      <c r="F24" s="9"/>
      <c r="G24" s="28"/>
      <c r="H24" s="9"/>
      <c r="I24" s="28"/>
      <c r="J24" s="9"/>
      <c r="K24" s="28"/>
      <c r="L24" s="28"/>
      <c r="M24" s="28"/>
      <c r="N24" s="130"/>
      <c r="O24" s="29"/>
    </row>
    <row r="25" spans="1:15" ht="15.75" customHeight="1" x14ac:dyDescent="0.3">
      <c r="A25" s="191"/>
      <c r="B25" s="30" t="s">
        <v>98</v>
      </c>
      <c r="C25" s="31">
        <v>100</v>
      </c>
      <c r="D25" s="31">
        <v>96</v>
      </c>
      <c r="E25" s="32">
        <f t="shared" ref="E25:E30" si="15">D25/100*C25</f>
        <v>96</v>
      </c>
      <c r="F25" s="14">
        <v>2</v>
      </c>
      <c r="G25" s="32">
        <f t="shared" ref="G25:G29" si="16">F25/100*C25</f>
        <v>2</v>
      </c>
      <c r="H25" s="14">
        <v>0</v>
      </c>
      <c r="I25" s="32">
        <f t="shared" ref="I25:I29" si="17">H25/100*$C25</f>
        <v>0</v>
      </c>
      <c r="J25" s="14">
        <v>21</v>
      </c>
      <c r="K25" s="32">
        <f t="shared" ref="K25:K29" si="18">J25/100*$C25</f>
        <v>21</v>
      </c>
      <c r="L25" s="33">
        <f t="shared" ref="L25:L29" si="19">C25*$C$4</f>
        <v>800</v>
      </c>
      <c r="M25" s="132" t="s">
        <v>89</v>
      </c>
      <c r="N25" s="195"/>
      <c r="O25" s="16"/>
    </row>
    <row r="26" spans="1:15" ht="12.75" customHeight="1" x14ac:dyDescent="0.3">
      <c r="A26" s="191"/>
      <c r="B26" s="30" t="s">
        <v>99</v>
      </c>
      <c r="C26" s="31">
        <v>50</v>
      </c>
      <c r="D26" s="31">
        <v>25</v>
      </c>
      <c r="E26" s="32">
        <f t="shared" si="15"/>
        <v>12.5</v>
      </c>
      <c r="F26" s="14">
        <v>1.3</v>
      </c>
      <c r="G26" s="32">
        <f t="shared" si="16"/>
        <v>0.65</v>
      </c>
      <c r="H26" s="14">
        <v>0</v>
      </c>
      <c r="I26" s="32">
        <v>5.8</v>
      </c>
      <c r="J26" s="14">
        <v>36.200000000000003</v>
      </c>
      <c r="K26" s="32">
        <f t="shared" si="18"/>
        <v>18.100000000000001</v>
      </c>
      <c r="L26" s="33">
        <f t="shared" si="19"/>
        <v>400</v>
      </c>
      <c r="M26" s="132" t="s">
        <v>89</v>
      </c>
      <c r="N26" s="191"/>
      <c r="O26" s="16"/>
    </row>
    <row r="27" spans="1:15" ht="13.5" customHeight="1" x14ac:dyDescent="0.3">
      <c r="A27" s="191"/>
      <c r="B27" s="30" t="s">
        <v>100</v>
      </c>
      <c r="C27" s="31">
        <v>20</v>
      </c>
      <c r="D27" s="31">
        <v>38</v>
      </c>
      <c r="E27" s="32">
        <f t="shared" si="15"/>
        <v>7.6</v>
      </c>
      <c r="F27" s="14">
        <v>1</v>
      </c>
      <c r="G27" s="32">
        <f t="shared" si="16"/>
        <v>0.2</v>
      </c>
      <c r="H27" s="14">
        <v>0</v>
      </c>
      <c r="I27" s="32">
        <f t="shared" si="17"/>
        <v>0</v>
      </c>
      <c r="J27" s="14">
        <v>10</v>
      </c>
      <c r="K27" s="32">
        <f t="shared" si="18"/>
        <v>2</v>
      </c>
      <c r="L27" s="33">
        <f t="shared" si="19"/>
        <v>160</v>
      </c>
      <c r="M27" s="132" t="s">
        <v>89</v>
      </c>
      <c r="N27" s="191"/>
      <c r="O27" s="16"/>
    </row>
    <row r="28" spans="1:15" ht="15.75" customHeight="1" x14ac:dyDescent="0.3">
      <c r="A28" s="191"/>
      <c r="B28" s="30" t="s">
        <v>101</v>
      </c>
      <c r="C28" s="31">
        <v>50</v>
      </c>
      <c r="D28" s="31">
        <v>220</v>
      </c>
      <c r="E28" s="32">
        <f t="shared" si="15"/>
        <v>110.00000000000001</v>
      </c>
      <c r="F28" s="14">
        <v>16</v>
      </c>
      <c r="G28" s="32">
        <f t="shared" si="16"/>
        <v>8</v>
      </c>
      <c r="H28" s="14">
        <v>15</v>
      </c>
      <c r="I28" s="32">
        <f t="shared" si="17"/>
        <v>7.5</v>
      </c>
      <c r="J28" s="14">
        <v>1</v>
      </c>
      <c r="K28" s="32">
        <f t="shared" si="18"/>
        <v>0.5</v>
      </c>
      <c r="L28" s="33">
        <f t="shared" si="19"/>
        <v>400</v>
      </c>
      <c r="M28" s="132" t="s">
        <v>89</v>
      </c>
      <c r="N28" s="191"/>
      <c r="O28" s="16" t="s">
        <v>102</v>
      </c>
    </row>
    <row r="29" spans="1:15" ht="15.75" customHeight="1" x14ac:dyDescent="0.3">
      <c r="A29" s="191"/>
      <c r="B29" s="30" t="s">
        <v>37</v>
      </c>
      <c r="C29" s="31">
        <v>3</v>
      </c>
      <c r="D29" s="31">
        <v>10</v>
      </c>
      <c r="E29" s="32">
        <f t="shared" si="15"/>
        <v>0.30000000000000004</v>
      </c>
      <c r="F29" s="14">
        <v>0</v>
      </c>
      <c r="G29" s="32">
        <f t="shared" si="16"/>
        <v>0</v>
      </c>
      <c r="H29" s="14">
        <v>0</v>
      </c>
      <c r="I29" s="32">
        <f t="shared" si="17"/>
        <v>0</v>
      </c>
      <c r="J29" s="14">
        <v>0</v>
      </c>
      <c r="K29" s="32">
        <f t="shared" si="18"/>
        <v>0</v>
      </c>
      <c r="L29" s="33">
        <f t="shared" si="19"/>
        <v>24</v>
      </c>
      <c r="M29" s="132" t="s">
        <v>89</v>
      </c>
      <c r="N29" s="191"/>
      <c r="O29" s="16"/>
    </row>
    <row r="30" spans="1:15" ht="15.75" customHeight="1" x14ac:dyDescent="0.3">
      <c r="A30" s="191"/>
      <c r="B30" s="30" t="s">
        <v>27</v>
      </c>
      <c r="C30" s="31">
        <v>115</v>
      </c>
      <c r="D30" s="31">
        <v>181</v>
      </c>
      <c r="E30" s="32">
        <f t="shared" si="15"/>
        <v>208.15</v>
      </c>
      <c r="F30" s="14">
        <v>11.6</v>
      </c>
      <c r="G30" s="32">
        <f t="shared" ref="G30" si="20">F30/100*C30</f>
        <v>13.34</v>
      </c>
      <c r="H30" s="14">
        <v>6.2</v>
      </c>
      <c r="I30" s="32">
        <f t="shared" ref="I30" si="21">H30/100*$C30</f>
        <v>7.13</v>
      </c>
      <c r="J30" s="14">
        <v>40.200000000000003</v>
      </c>
      <c r="K30" s="32">
        <f t="shared" ref="K30" si="22">J30/100*$C30</f>
        <v>46.230000000000004</v>
      </c>
      <c r="L30" s="33">
        <f t="shared" ref="L30" si="23">C30*$C$4</f>
        <v>920</v>
      </c>
      <c r="M30" s="132" t="s">
        <v>89</v>
      </c>
      <c r="N30" s="191"/>
      <c r="O30" s="16" t="s">
        <v>28</v>
      </c>
    </row>
    <row r="31" spans="1:15" ht="15.75" customHeight="1" x14ac:dyDescent="0.3">
      <c r="A31" s="191"/>
      <c r="B31" s="30" t="s">
        <v>20</v>
      </c>
      <c r="C31" s="31">
        <v>3</v>
      </c>
      <c r="D31" s="31">
        <v>152</v>
      </c>
      <c r="E31" s="32">
        <f t="shared" ref="E31:E33" si="24">D31/100*C31</f>
        <v>4.5600000000000005</v>
      </c>
      <c r="F31" s="14">
        <v>20</v>
      </c>
      <c r="G31" s="32">
        <f t="shared" ref="G31:G33" si="25">F31/100*C31</f>
        <v>0.60000000000000009</v>
      </c>
      <c r="H31" s="14">
        <v>5.0999999999999996</v>
      </c>
      <c r="I31" s="32">
        <f t="shared" ref="I31:I33" si="26">H31/100*$C31</f>
        <v>0.153</v>
      </c>
      <c r="J31" s="14">
        <v>6.9</v>
      </c>
      <c r="K31" s="32">
        <f t="shared" ref="K31:K33" si="27">J31/100*$C31</f>
        <v>0.20700000000000002</v>
      </c>
      <c r="L31" s="33">
        <f t="shared" ref="L31:L33" si="28">C31*$C$4</f>
        <v>24</v>
      </c>
      <c r="M31" s="132" t="s">
        <v>89</v>
      </c>
      <c r="N31" s="191"/>
      <c r="O31" s="16"/>
    </row>
    <row r="32" spans="1:15" ht="15.75" customHeight="1" x14ac:dyDescent="0.3">
      <c r="A32" s="191"/>
      <c r="B32" s="30" t="s">
        <v>23</v>
      </c>
      <c r="C32" s="31">
        <v>10</v>
      </c>
      <c r="D32" s="31">
        <v>398</v>
      </c>
      <c r="E32" s="32">
        <f t="shared" si="24"/>
        <v>39.799999999999997</v>
      </c>
      <c r="F32" s="14">
        <v>0</v>
      </c>
      <c r="G32" s="32">
        <f t="shared" si="25"/>
        <v>0</v>
      </c>
      <c r="H32" s="14">
        <v>0</v>
      </c>
      <c r="I32" s="32">
        <f t="shared" si="26"/>
        <v>0</v>
      </c>
      <c r="J32" s="14">
        <v>100</v>
      </c>
      <c r="K32" s="32">
        <f t="shared" si="27"/>
        <v>10</v>
      </c>
      <c r="L32" s="33">
        <f t="shared" si="28"/>
        <v>80</v>
      </c>
      <c r="M32" s="132" t="s">
        <v>89</v>
      </c>
      <c r="N32" s="191"/>
      <c r="O32" s="16" t="s">
        <v>103</v>
      </c>
    </row>
    <row r="33" spans="1:15" ht="15.75" customHeight="1" thickBot="1" x14ac:dyDescent="0.35">
      <c r="A33" s="191"/>
      <c r="B33" s="133" t="s">
        <v>30</v>
      </c>
      <c r="C33" s="134">
        <v>10</v>
      </c>
      <c r="D33" s="134">
        <v>34</v>
      </c>
      <c r="E33" s="135">
        <f t="shared" si="24"/>
        <v>3.4000000000000004</v>
      </c>
      <c r="F33" s="106">
        <v>1</v>
      </c>
      <c r="G33" s="135">
        <f t="shared" si="25"/>
        <v>0.1</v>
      </c>
      <c r="H33" s="106">
        <v>0</v>
      </c>
      <c r="I33" s="135">
        <f t="shared" si="26"/>
        <v>0</v>
      </c>
      <c r="J33" s="106">
        <v>3</v>
      </c>
      <c r="K33" s="135">
        <f t="shared" si="27"/>
        <v>0.3</v>
      </c>
      <c r="L33" s="136">
        <f t="shared" si="28"/>
        <v>80</v>
      </c>
      <c r="M33" s="151" t="s">
        <v>89</v>
      </c>
      <c r="N33" s="197"/>
      <c r="O33" s="16" t="s">
        <v>31</v>
      </c>
    </row>
    <row r="34" spans="1:15" ht="15.75" customHeight="1" thickBot="1" x14ac:dyDescent="0.35">
      <c r="A34" s="192"/>
      <c r="B34" s="109" t="s">
        <v>24</v>
      </c>
      <c r="C34" s="137">
        <f>SUM(C25:C33)</f>
        <v>361</v>
      </c>
      <c r="D34" s="137">
        <f t="shared" ref="D34:E34" si="29">SUM(D25:D32)</f>
        <v>1120</v>
      </c>
      <c r="E34" s="138">
        <f t="shared" si="29"/>
        <v>478.91000000000008</v>
      </c>
      <c r="F34" s="112"/>
      <c r="G34" s="138">
        <f>SUM(G25:G32)</f>
        <v>24.79</v>
      </c>
      <c r="H34" s="112"/>
      <c r="I34" s="138">
        <f>SUM(I25:I32)</f>
        <v>20.582999999999998</v>
      </c>
      <c r="J34" s="112"/>
      <c r="K34" s="138">
        <f>SUM(K25:K32)</f>
        <v>98.037000000000006</v>
      </c>
      <c r="L34" s="139">
        <f>SUM(L25:L33)</f>
        <v>2888</v>
      </c>
      <c r="M34" s="154">
        <f>SUM(L25:L33)</f>
        <v>2888</v>
      </c>
      <c r="N34" s="17"/>
      <c r="O34" s="17"/>
    </row>
    <row r="35" spans="1:15" ht="15.75" customHeight="1" x14ac:dyDescent="0.3">
      <c r="A35" s="191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5.75" customHeight="1" x14ac:dyDescent="0.25">
      <c r="A36" s="191"/>
      <c r="B36" s="34" t="s">
        <v>32</v>
      </c>
      <c r="C36" s="35" t="s">
        <v>3</v>
      </c>
      <c r="D36" s="35" t="s">
        <v>4</v>
      </c>
      <c r="E36" s="35" t="s">
        <v>5</v>
      </c>
      <c r="F36" s="9" t="s">
        <v>6</v>
      </c>
      <c r="G36" s="35" t="s">
        <v>7</v>
      </c>
      <c r="H36" s="9" t="s">
        <v>8</v>
      </c>
      <c r="I36" s="35" t="s">
        <v>9</v>
      </c>
      <c r="J36" s="9" t="s">
        <v>10</v>
      </c>
      <c r="K36" s="35" t="s">
        <v>11</v>
      </c>
      <c r="L36" s="35" t="s">
        <v>12</v>
      </c>
      <c r="M36" s="35" t="s">
        <v>13</v>
      </c>
      <c r="N36" s="35" t="s">
        <v>14</v>
      </c>
      <c r="O36" s="36" t="s">
        <v>15</v>
      </c>
    </row>
    <row r="37" spans="1:15" ht="15.75" customHeight="1" x14ac:dyDescent="0.3">
      <c r="A37" s="191"/>
      <c r="B37" s="37" t="s">
        <v>33</v>
      </c>
      <c r="C37" s="38">
        <v>110</v>
      </c>
      <c r="D37" s="38">
        <v>218</v>
      </c>
      <c r="E37" s="38">
        <f t="shared" ref="E37:E45" si="30">D37/100*C37</f>
        <v>239.8</v>
      </c>
      <c r="F37" s="39">
        <v>15</v>
      </c>
      <c r="G37" s="38">
        <f t="shared" ref="G37:G45" si="31">F37/100*$C37</f>
        <v>16.5</v>
      </c>
      <c r="H37" s="39">
        <v>17</v>
      </c>
      <c r="I37" s="38">
        <f t="shared" ref="I37:I45" si="32">H37/100*$C37</f>
        <v>18.700000000000003</v>
      </c>
      <c r="J37" s="39">
        <v>0</v>
      </c>
      <c r="K37" s="38">
        <f t="shared" ref="K37:K45" si="33">J37/100*$C37</f>
        <v>0</v>
      </c>
      <c r="L37" s="40">
        <f t="shared" ref="L37:L45" si="34">C37*$C$4</f>
        <v>880</v>
      </c>
      <c r="M37" s="132" t="s">
        <v>89</v>
      </c>
      <c r="N37" s="195"/>
      <c r="O37" s="16"/>
    </row>
    <row r="38" spans="1:15" ht="15.75" customHeight="1" x14ac:dyDescent="0.3">
      <c r="A38" s="191"/>
      <c r="B38" s="37" t="s">
        <v>34</v>
      </c>
      <c r="C38" s="38">
        <v>90</v>
      </c>
      <c r="D38" s="38">
        <v>344</v>
      </c>
      <c r="E38" s="38">
        <f t="shared" si="30"/>
        <v>309.60000000000002</v>
      </c>
      <c r="F38" s="39">
        <v>10</v>
      </c>
      <c r="G38" s="38">
        <f t="shared" si="31"/>
        <v>9</v>
      </c>
      <c r="H38" s="39">
        <v>1</v>
      </c>
      <c r="I38" s="38">
        <f t="shared" si="32"/>
        <v>0.9</v>
      </c>
      <c r="J38" s="39">
        <v>71.5</v>
      </c>
      <c r="K38" s="38">
        <f t="shared" si="33"/>
        <v>64.349999999999994</v>
      </c>
      <c r="L38" s="40">
        <f t="shared" si="34"/>
        <v>720</v>
      </c>
      <c r="M38" s="132" t="s">
        <v>89</v>
      </c>
      <c r="N38" s="191"/>
      <c r="O38" s="16"/>
    </row>
    <row r="39" spans="1:15" ht="15.75" customHeight="1" x14ac:dyDescent="0.3">
      <c r="A39" s="191"/>
      <c r="B39" s="37" t="s">
        <v>35</v>
      </c>
      <c r="C39" s="38">
        <v>3</v>
      </c>
      <c r="D39" s="38">
        <v>40</v>
      </c>
      <c r="E39" s="38">
        <f t="shared" si="30"/>
        <v>1.2000000000000002</v>
      </c>
      <c r="F39" s="39">
        <v>2.5</v>
      </c>
      <c r="G39" s="38">
        <f t="shared" si="31"/>
        <v>7.5000000000000011E-2</v>
      </c>
      <c r="H39" s="39">
        <v>0.5</v>
      </c>
      <c r="I39" s="38">
        <f t="shared" si="32"/>
        <v>1.4999999999999999E-2</v>
      </c>
      <c r="J39" s="39">
        <v>6.3</v>
      </c>
      <c r="K39" s="38">
        <f t="shared" si="33"/>
        <v>0.189</v>
      </c>
      <c r="L39" s="40">
        <f t="shared" si="34"/>
        <v>24</v>
      </c>
      <c r="M39" s="132" t="s">
        <v>89</v>
      </c>
      <c r="N39" s="191"/>
      <c r="O39" s="16"/>
    </row>
    <row r="40" spans="1:15" ht="15.75" customHeight="1" x14ac:dyDescent="0.3">
      <c r="A40" s="191"/>
      <c r="B40" s="37" t="s">
        <v>105</v>
      </c>
      <c r="C40" s="38">
        <v>100</v>
      </c>
      <c r="D40" s="38">
        <v>18</v>
      </c>
      <c r="E40" s="38">
        <f t="shared" si="30"/>
        <v>18</v>
      </c>
      <c r="F40" s="39">
        <v>0</v>
      </c>
      <c r="G40" s="38">
        <f t="shared" si="31"/>
        <v>0</v>
      </c>
      <c r="H40" s="39">
        <v>0.4</v>
      </c>
      <c r="I40" s="38">
        <f t="shared" si="32"/>
        <v>0.4</v>
      </c>
      <c r="J40" s="39">
        <v>4</v>
      </c>
      <c r="K40" s="38">
        <f t="shared" si="33"/>
        <v>4</v>
      </c>
      <c r="L40" s="40">
        <f t="shared" si="34"/>
        <v>800</v>
      </c>
      <c r="M40" s="132" t="s">
        <v>89</v>
      </c>
      <c r="N40" s="191"/>
      <c r="O40" s="16"/>
    </row>
    <row r="41" spans="1:15" ht="15.75" customHeight="1" x14ac:dyDescent="0.3">
      <c r="A41" s="191"/>
      <c r="B41" s="37" t="s">
        <v>106</v>
      </c>
      <c r="C41" s="38">
        <v>10</v>
      </c>
      <c r="D41" s="38">
        <v>899</v>
      </c>
      <c r="E41" s="38">
        <f t="shared" si="30"/>
        <v>89.9</v>
      </c>
      <c r="F41" s="39">
        <v>0</v>
      </c>
      <c r="G41" s="38">
        <f t="shared" si="31"/>
        <v>0</v>
      </c>
      <c r="H41" s="39">
        <v>0</v>
      </c>
      <c r="I41" s="38">
        <f t="shared" si="32"/>
        <v>0</v>
      </c>
      <c r="J41" s="39">
        <v>99</v>
      </c>
      <c r="K41" s="38">
        <f t="shared" si="33"/>
        <v>9.9</v>
      </c>
      <c r="L41" s="40">
        <f t="shared" si="34"/>
        <v>80</v>
      </c>
      <c r="M41" s="132" t="s">
        <v>89</v>
      </c>
      <c r="N41" s="191"/>
      <c r="O41" s="16"/>
    </row>
    <row r="42" spans="1:15" ht="15.75" customHeight="1" x14ac:dyDescent="0.3">
      <c r="A42" s="191"/>
      <c r="B42" s="37" t="s">
        <v>41</v>
      </c>
      <c r="C42" s="38">
        <v>40</v>
      </c>
      <c r="D42" s="38">
        <v>410</v>
      </c>
      <c r="E42" s="38">
        <f t="shared" si="30"/>
        <v>164</v>
      </c>
      <c r="F42" s="39">
        <v>12</v>
      </c>
      <c r="G42" s="38">
        <f t="shared" si="31"/>
        <v>4.8</v>
      </c>
      <c r="H42" s="39">
        <v>10</v>
      </c>
      <c r="I42" s="38">
        <f t="shared" si="32"/>
        <v>4</v>
      </c>
      <c r="J42" s="39">
        <v>60</v>
      </c>
      <c r="K42" s="38">
        <f t="shared" si="33"/>
        <v>24</v>
      </c>
      <c r="L42" s="40">
        <f t="shared" si="34"/>
        <v>320</v>
      </c>
      <c r="M42" s="132" t="s">
        <v>89</v>
      </c>
      <c r="N42" s="191"/>
      <c r="O42" s="16" t="s">
        <v>107</v>
      </c>
    </row>
    <row r="43" spans="1:15" ht="15.75" customHeight="1" x14ac:dyDescent="0.3">
      <c r="A43" s="191"/>
      <c r="B43" s="37" t="s">
        <v>36</v>
      </c>
      <c r="C43" s="38">
        <v>5</v>
      </c>
      <c r="D43" s="38">
        <v>152</v>
      </c>
      <c r="E43" s="38">
        <f t="shared" si="30"/>
        <v>7.6</v>
      </c>
      <c r="F43" s="39">
        <v>20</v>
      </c>
      <c r="G43" s="38">
        <f t="shared" si="31"/>
        <v>1</v>
      </c>
      <c r="H43" s="39">
        <v>5.0999999999999996</v>
      </c>
      <c r="I43" s="38">
        <f t="shared" si="32"/>
        <v>0.255</v>
      </c>
      <c r="J43" s="39">
        <v>6.9</v>
      </c>
      <c r="K43" s="38">
        <f t="shared" si="33"/>
        <v>0.34500000000000003</v>
      </c>
      <c r="L43" s="40">
        <f t="shared" si="34"/>
        <v>40</v>
      </c>
      <c r="M43" s="132" t="s">
        <v>89</v>
      </c>
      <c r="N43" s="191"/>
      <c r="O43" s="16"/>
    </row>
    <row r="44" spans="1:15" ht="15.75" customHeight="1" x14ac:dyDescent="0.3">
      <c r="A44" s="191"/>
      <c r="B44" s="37" t="s">
        <v>23</v>
      </c>
      <c r="C44" s="38">
        <v>10</v>
      </c>
      <c r="D44" s="38">
        <v>398</v>
      </c>
      <c r="E44" s="38">
        <f t="shared" si="30"/>
        <v>39.799999999999997</v>
      </c>
      <c r="F44" s="39">
        <v>0</v>
      </c>
      <c r="G44" s="38">
        <f t="shared" si="31"/>
        <v>0</v>
      </c>
      <c r="H44" s="39">
        <v>0</v>
      </c>
      <c r="I44" s="38">
        <f t="shared" si="32"/>
        <v>0</v>
      </c>
      <c r="J44" s="39">
        <v>100</v>
      </c>
      <c r="K44" s="38">
        <f t="shared" si="33"/>
        <v>10</v>
      </c>
      <c r="L44" s="40">
        <f t="shared" si="34"/>
        <v>80</v>
      </c>
      <c r="M44" s="132" t="s">
        <v>89</v>
      </c>
      <c r="N44" s="191"/>
      <c r="O44" s="16" t="s">
        <v>103</v>
      </c>
    </row>
    <row r="45" spans="1:15" ht="15.75" customHeight="1" thickBot="1" x14ac:dyDescent="0.35">
      <c r="A45" s="191"/>
      <c r="B45" s="140" t="s">
        <v>37</v>
      </c>
      <c r="C45" s="141">
        <v>10</v>
      </c>
      <c r="D45" s="141">
        <v>0</v>
      </c>
      <c r="E45" s="141">
        <f t="shared" si="30"/>
        <v>0</v>
      </c>
      <c r="F45" s="142">
        <v>0</v>
      </c>
      <c r="G45" s="141">
        <f t="shared" si="31"/>
        <v>0</v>
      </c>
      <c r="H45" s="142">
        <v>0</v>
      </c>
      <c r="I45" s="141">
        <f t="shared" si="32"/>
        <v>0</v>
      </c>
      <c r="J45" s="142">
        <v>0</v>
      </c>
      <c r="K45" s="141">
        <f t="shared" si="33"/>
        <v>0</v>
      </c>
      <c r="L45" s="143">
        <f t="shared" si="34"/>
        <v>80</v>
      </c>
      <c r="M45" s="151" t="s">
        <v>89</v>
      </c>
      <c r="N45" s="197"/>
      <c r="O45" s="16" t="s">
        <v>38</v>
      </c>
    </row>
    <row r="46" spans="1:15" ht="15.75" customHeight="1" thickBot="1" x14ac:dyDescent="0.35">
      <c r="A46" s="192"/>
      <c r="B46" s="109" t="s">
        <v>24</v>
      </c>
      <c r="C46" s="144">
        <f t="shared" ref="C46:E46" si="35">SUM(C37:C45)</f>
        <v>378</v>
      </c>
      <c r="D46" s="144">
        <f t="shared" si="35"/>
        <v>2479</v>
      </c>
      <c r="E46" s="144">
        <f t="shared" si="35"/>
        <v>869.90000000000009</v>
      </c>
      <c r="F46" s="145"/>
      <c r="G46" s="144">
        <f>SUM(G37:G45)</f>
        <v>31.375</v>
      </c>
      <c r="H46" s="145"/>
      <c r="I46" s="144">
        <f>SUM(I37:I45)</f>
        <v>24.27</v>
      </c>
      <c r="J46" s="145"/>
      <c r="K46" s="144">
        <f t="shared" ref="K46:L46" si="36">SUM(K37:K45)</f>
        <v>112.78399999999999</v>
      </c>
      <c r="L46" s="146">
        <f t="shared" si="36"/>
        <v>3024</v>
      </c>
      <c r="M46" s="154">
        <f>(L37+L38+L41+L43+L44+L45+L39)*2</f>
        <v>3808</v>
      </c>
      <c r="N46" s="23"/>
      <c r="O46" s="23"/>
    </row>
    <row r="47" spans="1:15" ht="15.75" customHeigh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15.75" customHeight="1" x14ac:dyDescent="0.25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</row>
    <row r="49" spans="1:15" ht="15.75" customHeight="1" x14ac:dyDescent="0.25">
      <c r="A49" s="41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5.75" customHeight="1" x14ac:dyDescent="0.25">
      <c r="A50" s="190" t="s">
        <v>128</v>
      </c>
      <c r="B50" s="42" t="s">
        <v>2</v>
      </c>
      <c r="C50" s="43" t="s">
        <v>3</v>
      </c>
      <c r="D50" s="43" t="s">
        <v>4</v>
      </c>
      <c r="E50" s="43" t="s">
        <v>5</v>
      </c>
      <c r="F50" s="9" t="s">
        <v>6</v>
      </c>
      <c r="G50" s="43" t="s">
        <v>7</v>
      </c>
      <c r="H50" s="9" t="s">
        <v>8</v>
      </c>
      <c r="I50" s="43" t="s">
        <v>9</v>
      </c>
      <c r="J50" s="9" t="s">
        <v>10</v>
      </c>
      <c r="K50" s="43" t="s">
        <v>11</v>
      </c>
      <c r="L50" s="43" t="s">
        <v>12</v>
      </c>
      <c r="M50" s="43" t="s">
        <v>13</v>
      </c>
      <c r="N50" s="43" t="s">
        <v>14</v>
      </c>
      <c r="O50" s="44" t="s">
        <v>15</v>
      </c>
    </row>
    <row r="51" spans="1:15" ht="15.75" customHeight="1" x14ac:dyDescent="0.3">
      <c r="A51" s="191"/>
      <c r="B51" s="45" t="s">
        <v>108</v>
      </c>
      <c r="C51" s="46">
        <v>70</v>
      </c>
      <c r="D51" s="46">
        <v>330</v>
      </c>
      <c r="E51" s="47">
        <f t="shared" ref="E51:E60" si="37">D51/100*C51</f>
        <v>231</v>
      </c>
      <c r="F51" s="14">
        <v>7</v>
      </c>
      <c r="G51" s="47">
        <f t="shared" ref="G51:G55" si="38">F51/100*$C51</f>
        <v>4.9000000000000004</v>
      </c>
      <c r="H51" s="14">
        <v>1</v>
      </c>
      <c r="I51" s="47">
        <f t="shared" ref="I51:I60" si="39">H51/100*$C51</f>
        <v>0.70000000000000007</v>
      </c>
      <c r="J51" s="14">
        <v>72</v>
      </c>
      <c r="K51" s="47">
        <f t="shared" ref="K51:K60" si="40">J51/100*$C51</f>
        <v>50.4</v>
      </c>
      <c r="L51" s="48">
        <f t="shared" ref="L51:L60" si="41">C51*$C$4</f>
        <v>560</v>
      </c>
      <c r="M51" s="132" t="s">
        <v>89</v>
      </c>
      <c r="N51" s="195"/>
      <c r="O51" s="16"/>
    </row>
    <row r="52" spans="1:15" ht="15.75" customHeight="1" x14ac:dyDescent="0.3">
      <c r="A52" s="191"/>
      <c r="B52" s="45" t="s">
        <v>93</v>
      </c>
      <c r="C52" s="46">
        <v>20</v>
      </c>
      <c r="D52" s="46">
        <v>875</v>
      </c>
      <c r="E52" s="47">
        <f t="shared" si="37"/>
        <v>175</v>
      </c>
      <c r="F52" s="14">
        <v>0.4</v>
      </c>
      <c r="G52" s="47">
        <f t="shared" si="38"/>
        <v>0.08</v>
      </c>
      <c r="H52" s="14">
        <v>94</v>
      </c>
      <c r="I52" s="47">
        <f t="shared" si="39"/>
        <v>18.799999999999997</v>
      </c>
      <c r="J52" s="14">
        <v>0</v>
      </c>
      <c r="K52" s="47">
        <f t="shared" si="40"/>
        <v>0</v>
      </c>
      <c r="L52" s="48">
        <f t="shared" si="41"/>
        <v>160</v>
      </c>
      <c r="M52" s="132" t="s">
        <v>89</v>
      </c>
      <c r="N52" s="191"/>
      <c r="O52" s="16"/>
    </row>
    <row r="53" spans="1:15" ht="15.75" customHeight="1" x14ac:dyDescent="0.3">
      <c r="A53" s="191"/>
      <c r="B53" s="45" t="s">
        <v>88</v>
      </c>
      <c r="C53" s="46">
        <v>15</v>
      </c>
      <c r="D53" s="46">
        <v>335</v>
      </c>
      <c r="E53" s="47">
        <f t="shared" si="37"/>
        <v>50.25</v>
      </c>
      <c r="F53" s="14">
        <v>7</v>
      </c>
      <c r="G53" s="47">
        <f t="shared" si="38"/>
        <v>1.05</v>
      </c>
      <c r="H53" s="14">
        <v>9</v>
      </c>
      <c r="I53" s="47">
        <f t="shared" si="39"/>
        <v>1.3499999999999999</v>
      </c>
      <c r="J53" s="14">
        <v>55</v>
      </c>
      <c r="K53" s="47">
        <f t="shared" si="40"/>
        <v>8.25</v>
      </c>
      <c r="L53" s="48">
        <f t="shared" si="41"/>
        <v>120</v>
      </c>
      <c r="M53" s="132" t="s">
        <v>89</v>
      </c>
      <c r="N53" s="191"/>
      <c r="O53" s="16" t="s">
        <v>119</v>
      </c>
    </row>
    <row r="54" spans="1:15" ht="15.75" customHeight="1" x14ac:dyDescent="0.3">
      <c r="A54" s="191"/>
      <c r="B54" s="45" t="s">
        <v>16</v>
      </c>
      <c r="C54" s="46">
        <v>20</v>
      </c>
      <c r="D54" s="46">
        <v>269</v>
      </c>
      <c r="E54" s="47">
        <f t="shared" si="37"/>
        <v>53.8</v>
      </c>
      <c r="F54" s="14">
        <v>3.4</v>
      </c>
      <c r="G54" s="47">
        <f t="shared" si="38"/>
        <v>0.68</v>
      </c>
      <c r="H54" s="14">
        <v>0.2</v>
      </c>
      <c r="I54" s="47">
        <f t="shared" si="39"/>
        <v>0.04</v>
      </c>
      <c r="J54" s="14">
        <v>62</v>
      </c>
      <c r="K54" s="47">
        <f t="shared" si="40"/>
        <v>12.4</v>
      </c>
      <c r="L54" s="48">
        <f t="shared" si="41"/>
        <v>160</v>
      </c>
      <c r="M54" s="132" t="s">
        <v>89</v>
      </c>
      <c r="N54" s="191"/>
      <c r="O54" s="16" t="s">
        <v>109</v>
      </c>
    </row>
    <row r="55" spans="1:15" ht="15.75" customHeight="1" x14ac:dyDescent="0.3">
      <c r="A55" s="191"/>
      <c r="B55" s="45" t="s">
        <v>17</v>
      </c>
      <c r="C55" s="46">
        <v>30</v>
      </c>
      <c r="D55" s="46">
        <v>377</v>
      </c>
      <c r="E55" s="47">
        <f t="shared" si="37"/>
        <v>113.1</v>
      </c>
      <c r="F55" s="14">
        <v>23.7</v>
      </c>
      <c r="G55" s="47">
        <f t="shared" si="38"/>
        <v>7.1099999999999994</v>
      </c>
      <c r="H55" s="14">
        <v>30.5</v>
      </c>
      <c r="I55" s="47">
        <f t="shared" si="39"/>
        <v>9.15</v>
      </c>
      <c r="J55" s="14">
        <v>0</v>
      </c>
      <c r="K55" s="47">
        <f t="shared" si="40"/>
        <v>0</v>
      </c>
      <c r="L55" s="48">
        <f t="shared" si="41"/>
        <v>240</v>
      </c>
      <c r="M55" s="132" t="s">
        <v>89</v>
      </c>
      <c r="N55" s="191"/>
      <c r="O55" s="16"/>
    </row>
    <row r="56" spans="1:15" ht="15.75" customHeight="1" x14ac:dyDescent="0.3">
      <c r="A56" s="191"/>
      <c r="B56" s="45" t="s">
        <v>39</v>
      </c>
      <c r="C56" s="46">
        <v>50</v>
      </c>
      <c r="D56" s="46">
        <v>265</v>
      </c>
      <c r="E56" s="47">
        <f t="shared" si="37"/>
        <v>132.5</v>
      </c>
      <c r="F56" s="14">
        <v>9.15</v>
      </c>
      <c r="G56" s="47">
        <v>3.19</v>
      </c>
      <c r="H56" s="14">
        <v>6.5</v>
      </c>
      <c r="I56" s="47">
        <f t="shared" si="39"/>
        <v>3.25</v>
      </c>
      <c r="J56" s="14">
        <v>49.6</v>
      </c>
      <c r="K56" s="47">
        <f t="shared" si="40"/>
        <v>24.8</v>
      </c>
      <c r="L56" s="48">
        <f t="shared" si="41"/>
        <v>400</v>
      </c>
      <c r="M56" s="132" t="s">
        <v>89</v>
      </c>
      <c r="N56" s="191"/>
      <c r="O56" s="16" t="s">
        <v>40</v>
      </c>
    </row>
    <row r="57" spans="1:15" ht="15.75" customHeight="1" x14ac:dyDescent="0.3">
      <c r="A57" s="191"/>
      <c r="B57" s="45" t="s">
        <v>41</v>
      </c>
      <c r="C57" s="46">
        <v>40</v>
      </c>
      <c r="D57" s="46">
        <v>434</v>
      </c>
      <c r="E57" s="47">
        <f t="shared" si="37"/>
        <v>173.6</v>
      </c>
      <c r="F57" s="14">
        <v>6</v>
      </c>
      <c r="G57" s="47">
        <f t="shared" ref="G57:G60" si="42">F57/100*$C57</f>
        <v>2.4</v>
      </c>
      <c r="H57" s="14">
        <v>15</v>
      </c>
      <c r="I57" s="47">
        <f t="shared" si="39"/>
        <v>6</v>
      </c>
      <c r="J57" s="14">
        <v>74</v>
      </c>
      <c r="K57" s="47">
        <f t="shared" si="40"/>
        <v>29.6</v>
      </c>
      <c r="L57" s="48">
        <f t="shared" si="41"/>
        <v>320</v>
      </c>
      <c r="M57" s="132" t="s">
        <v>89</v>
      </c>
      <c r="N57" s="191"/>
      <c r="O57" s="16" t="s">
        <v>110</v>
      </c>
    </row>
    <row r="58" spans="1:15" ht="15.75" customHeight="1" x14ac:dyDescent="0.3">
      <c r="A58" s="191"/>
      <c r="B58" s="45" t="s">
        <v>20</v>
      </c>
      <c r="C58" s="46">
        <v>3</v>
      </c>
      <c r="D58" s="46">
        <v>152</v>
      </c>
      <c r="E58" s="47">
        <f t="shared" si="37"/>
        <v>4.5600000000000005</v>
      </c>
      <c r="F58" s="14">
        <v>20</v>
      </c>
      <c r="G58" s="47">
        <f t="shared" si="42"/>
        <v>0.60000000000000009</v>
      </c>
      <c r="H58" s="14">
        <v>5.0999999999999996</v>
      </c>
      <c r="I58" s="47">
        <f t="shared" si="39"/>
        <v>0.153</v>
      </c>
      <c r="J58" s="14">
        <v>6.9</v>
      </c>
      <c r="K58" s="47">
        <f t="shared" si="40"/>
        <v>0.20700000000000002</v>
      </c>
      <c r="L58" s="48">
        <f t="shared" si="41"/>
        <v>24</v>
      </c>
      <c r="M58" s="132" t="s">
        <v>89</v>
      </c>
      <c r="N58" s="191"/>
      <c r="O58" s="16"/>
    </row>
    <row r="59" spans="1:15" ht="15.75" customHeight="1" x14ac:dyDescent="0.3">
      <c r="A59" s="191"/>
      <c r="B59" s="45" t="s">
        <v>21</v>
      </c>
      <c r="C59" s="46">
        <v>8</v>
      </c>
      <c r="D59" s="46">
        <v>398</v>
      </c>
      <c r="E59" s="47">
        <f t="shared" si="37"/>
        <v>31.84</v>
      </c>
      <c r="F59" s="14">
        <v>0</v>
      </c>
      <c r="G59" s="47">
        <f t="shared" si="42"/>
        <v>0</v>
      </c>
      <c r="H59" s="14">
        <v>0</v>
      </c>
      <c r="I59" s="47">
        <f t="shared" si="39"/>
        <v>0</v>
      </c>
      <c r="J59" s="14">
        <v>100</v>
      </c>
      <c r="K59" s="47">
        <f t="shared" si="40"/>
        <v>8</v>
      </c>
      <c r="L59" s="48">
        <f t="shared" si="41"/>
        <v>64</v>
      </c>
      <c r="M59" s="132" t="s">
        <v>89</v>
      </c>
      <c r="N59" s="191"/>
      <c r="O59" s="16" t="s">
        <v>22</v>
      </c>
    </row>
    <row r="60" spans="1:15" ht="15.75" customHeight="1" thickBot="1" x14ac:dyDescent="0.35">
      <c r="A60" s="191"/>
      <c r="B60" s="147" t="s">
        <v>23</v>
      </c>
      <c r="C60" s="148">
        <v>10</v>
      </c>
      <c r="D60" s="148">
        <v>398</v>
      </c>
      <c r="E60" s="149">
        <f t="shared" si="37"/>
        <v>39.799999999999997</v>
      </c>
      <c r="F60" s="106">
        <v>0</v>
      </c>
      <c r="G60" s="149">
        <f t="shared" si="42"/>
        <v>0</v>
      </c>
      <c r="H60" s="106">
        <v>0</v>
      </c>
      <c r="I60" s="149">
        <f t="shared" si="39"/>
        <v>0</v>
      </c>
      <c r="J60" s="106">
        <v>100</v>
      </c>
      <c r="K60" s="149">
        <f t="shared" si="40"/>
        <v>10</v>
      </c>
      <c r="L60" s="150">
        <f t="shared" si="41"/>
        <v>80</v>
      </c>
      <c r="M60" s="151" t="s">
        <v>89</v>
      </c>
      <c r="N60" s="197"/>
      <c r="O60" s="16" t="s">
        <v>103</v>
      </c>
    </row>
    <row r="61" spans="1:15" ht="15.75" customHeight="1" thickBot="1" x14ac:dyDescent="0.35">
      <c r="A61" s="192"/>
      <c r="B61" s="109" t="s">
        <v>24</v>
      </c>
      <c r="C61" s="152">
        <f t="shared" ref="C61:E61" si="43">SUM(C51:C60)</f>
        <v>266</v>
      </c>
      <c r="D61" s="152">
        <f t="shared" si="43"/>
        <v>3833</v>
      </c>
      <c r="E61" s="153">
        <f t="shared" si="43"/>
        <v>1005.4499999999999</v>
      </c>
      <c r="F61" s="112"/>
      <c r="G61" s="153">
        <f>SUM(G51:G60)</f>
        <v>20.010000000000002</v>
      </c>
      <c r="H61" s="112"/>
      <c r="I61" s="153">
        <f>SUM(I51:I60)</f>
        <v>39.442999999999998</v>
      </c>
      <c r="J61" s="112"/>
      <c r="K61" s="153">
        <f t="shared" ref="K61:L61" si="44">SUM(K51:K60)</f>
        <v>143.65699999999998</v>
      </c>
      <c r="L61" s="152">
        <f t="shared" si="44"/>
        <v>2128</v>
      </c>
      <c r="M61" s="154">
        <f>SUM(L51:L60)</f>
        <v>2128</v>
      </c>
      <c r="N61" s="17"/>
      <c r="O61" s="17"/>
    </row>
    <row r="62" spans="1:15" ht="15.75" customHeight="1" x14ac:dyDescent="0.3">
      <c r="A62" s="191"/>
      <c r="B62" s="49"/>
      <c r="C62" s="50"/>
      <c r="D62" s="23"/>
      <c r="E62" s="50"/>
      <c r="F62" s="50"/>
      <c r="G62" s="50"/>
      <c r="H62" s="50"/>
      <c r="I62" s="50"/>
      <c r="J62" s="50"/>
      <c r="K62" s="50"/>
      <c r="L62" s="50"/>
      <c r="M62" s="23"/>
      <c r="N62" s="17"/>
      <c r="O62" s="17"/>
    </row>
    <row r="63" spans="1:15" ht="15.75" customHeight="1" x14ac:dyDescent="0.25">
      <c r="A63" s="191"/>
      <c r="B63" s="51" t="s">
        <v>25</v>
      </c>
      <c r="C63" s="52" t="s">
        <v>3</v>
      </c>
      <c r="D63" s="52" t="s">
        <v>4</v>
      </c>
      <c r="E63" s="52" t="s">
        <v>5</v>
      </c>
      <c r="F63" s="52" t="s">
        <v>6</v>
      </c>
      <c r="G63" s="52" t="s">
        <v>7</v>
      </c>
      <c r="H63" s="52" t="s">
        <v>8</v>
      </c>
      <c r="I63" s="52" t="s">
        <v>9</v>
      </c>
      <c r="J63" s="52" t="s">
        <v>10</v>
      </c>
      <c r="K63" s="52" t="s">
        <v>11</v>
      </c>
      <c r="L63" s="52" t="s">
        <v>12</v>
      </c>
      <c r="M63" s="52" t="s">
        <v>13</v>
      </c>
      <c r="N63" s="52" t="s">
        <v>14</v>
      </c>
      <c r="O63" s="53" t="s">
        <v>15</v>
      </c>
    </row>
    <row r="64" spans="1:15" ht="15.75" customHeight="1" thickBot="1" x14ac:dyDescent="0.35">
      <c r="A64" s="191"/>
      <c r="B64" s="155" t="s">
        <v>111</v>
      </c>
      <c r="C64" s="156">
        <v>40</v>
      </c>
      <c r="D64" s="156">
        <v>277</v>
      </c>
      <c r="E64" s="156">
        <f>D64/100*C64</f>
        <v>110.8</v>
      </c>
      <c r="F64" s="157">
        <v>2</v>
      </c>
      <c r="G64" s="156">
        <f>F64/100*$C64</f>
        <v>0.8</v>
      </c>
      <c r="H64" s="157">
        <v>0</v>
      </c>
      <c r="I64" s="156">
        <f>H64/100*$C64</f>
        <v>0</v>
      </c>
      <c r="J64" s="157">
        <v>74</v>
      </c>
      <c r="K64" s="156">
        <f>J64/100*$C64</f>
        <v>29.6</v>
      </c>
      <c r="L64" s="158">
        <f>C64*$C$4</f>
        <v>320</v>
      </c>
      <c r="M64" s="159"/>
      <c r="N64" s="54"/>
      <c r="O64" s="22" t="s">
        <v>96</v>
      </c>
    </row>
    <row r="65" spans="1:15" ht="15.75" customHeight="1" thickBot="1" x14ac:dyDescent="0.35">
      <c r="A65" s="192"/>
      <c r="B65" s="160" t="s">
        <v>24</v>
      </c>
      <c r="C65" s="161">
        <f t="shared" ref="C65:E65" si="45">SUM(C64)</f>
        <v>40</v>
      </c>
      <c r="D65" s="161">
        <f t="shared" si="45"/>
        <v>277</v>
      </c>
      <c r="E65" s="161">
        <f t="shared" si="45"/>
        <v>110.8</v>
      </c>
      <c r="F65" s="112"/>
      <c r="G65" s="161">
        <f>SUM(G64)</f>
        <v>0.8</v>
      </c>
      <c r="H65" s="112"/>
      <c r="I65" s="161">
        <f>SUM(I64)</f>
        <v>0</v>
      </c>
      <c r="J65" s="112"/>
      <c r="K65" s="161">
        <f t="shared" ref="K65:L65" si="46">SUM(K64)</f>
        <v>29.6</v>
      </c>
      <c r="L65" s="162">
        <f t="shared" si="46"/>
        <v>320</v>
      </c>
      <c r="M65" s="163"/>
      <c r="N65" s="24"/>
      <c r="O65" s="24"/>
    </row>
    <row r="66" spans="1:15" ht="15.75" customHeight="1" x14ac:dyDescent="0.3">
      <c r="A66" s="191"/>
      <c r="B66" s="2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5.75" customHeight="1" x14ac:dyDescent="0.25">
      <c r="A67" s="191"/>
      <c r="B67" s="55" t="s">
        <v>26</v>
      </c>
      <c r="C67" s="56" t="s">
        <v>3</v>
      </c>
      <c r="D67" s="56" t="s">
        <v>4</v>
      </c>
      <c r="E67" s="56" t="s">
        <v>5</v>
      </c>
      <c r="F67" s="56" t="s">
        <v>6</v>
      </c>
      <c r="G67" s="56" t="s">
        <v>7</v>
      </c>
      <c r="H67" s="56" t="s">
        <v>8</v>
      </c>
      <c r="I67" s="56" t="s">
        <v>9</v>
      </c>
      <c r="J67" s="56" t="s">
        <v>10</v>
      </c>
      <c r="K67" s="56" t="s">
        <v>11</v>
      </c>
      <c r="L67" s="56" t="s">
        <v>12</v>
      </c>
      <c r="M67" s="56" t="s">
        <v>13</v>
      </c>
      <c r="N67" s="56" t="s">
        <v>14</v>
      </c>
      <c r="O67" s="57" t="s">
        <v>15</v>
      </c>
    </row>
    <row r="68" spans="1:15" ht="15.75" customHeight="1" x14ac:dyDescent="0.25">
      <c r="A68" s="191"/>
      <c r="B68" s="165" t="s">
        <v>112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164"/>
      <c r="O68" s="57"/>
    </row>
    <row r="69" spans="1:15" ht="15.75" customHeight="1" x14ac:dyDescent="0.3">
      <c r="A69" s="191"/>
      <c r="B69" s="58" t="s">
        <v>98</v>
      </c>
      <c r="C69" s="59">
        <v>100</v>
      </c>
      <c r="D69" s="59">
        <v>96</v>
      </c>
      <c r="E69" s="59">
        <f t="shared" ref="E69:E77" si="47">D69/100*C69</f>
        <v>96</v>
      </c>
      <c r="F69" s="39">
        <v>2</v>
      </c>
      <c r="G69" s="59">
        <f t="shared" ref="G69:G77" si="48">F69/100*$C69</f>
        <v>2</v>
      </c>
      <c r="H69" s="39">
        <v>0</v>
      </c>
      <c r="I69" s="59">
        <f t="shared" ref="I69:I77" si="49">H69/100*$C69</f>
        <v>0</v>
      </c>
      <c r="J69" s="39">
        <v>21</v>
      </c>
      <c r="K69" s="59">
        <f t="shared" ref="K69:K77" si="50">J69/100*$C69</f>
        <v>21</v>
      </c>
      <c r="L69" s="60">
        <f t="shared" ref="L69:L77" si="51">C69*$C$4</f>
        <v>800</v>
      </c>
      <c r="M69" s="132" t="s">
        <v>89</v>
      </c>
      <c r="N69" s="195"/>
      <c r="O69" s="16"/>
    </row>
    <row r="70" spans="1:15" ht="15.75" customHeight="1" x14ac:dyDescent="0.3">
      <c r="A70" s="191"/>
      <c r="B70" s="58" t="s">
        <v>113</v>
      </c>
      <c r="C70" s="59">
        <v>70</v>
      </c>
      <c r="D70" s="59">
        <v>20</v>
      </c>
      <c r="E70" s="59">
        <f t="shared" ref="E70:E73" si="52">D70/100*C70</f>
        <v>14</v>
      </c>
      <c r="F70" s="39">
        <v>2.7</v>
      </c>
      <c r="G70" s="59">
        <f t="shared" ref="G70:G73" si="53">F70/100*$C70</f>
        <v>1.8900000000000001</v>
      </c>
      <c r="H70" s="39">
        <v>1</v>
      </c>
      <c r="I70" s="59">
        <f t="shared" ref="I70:I73" si="54">H70/100*$C70</f>
        <v>0.70000000000000007</v>
      </c>
      <c r="J70" s="39">
        <v>1</v>
      </c>
      <c r="K70" s="59">
        <f t="shared" ref="K70:K73" si="55">J70/100*$C70</f>
        <v>0.70000000000000007</v>
      </c>
      <c r="L70" s="60">
        <f t="shared" ref="L70:L73" si="56">C70*$C$4</f>
        <v>560</v>
      </c>
      <c r="M70" s="132" t="s">
        <v>89</v>
      </c>
      <c r="N70" s="191"/>
      <c r="O70" s="16" t="s">
        <v>114</v>
      </c>
    </row>
    <row r="71" spans="1:15" ht="17.25" customHeight="1" x14ac:dyDescent="0.3">
      <c r="A71" s="191"/>
      <c r="B71" s="61" t="s">
        <v>100</v>
      </c>
      <c r="C71" s="59">
        <v>20</v>
      </c>
      <c r="D71" s="59">
        <v>38</v>
      </c>
      <c r="E71" s="59">
        <f t="shared" si="52"/>
        <v>7.6</v>
      </c>
      <c r="F71" s="39">
        <v>1</v>
      </c>
      <c r="G71" s="59">
        <f t="shared" si="53"/>
        <v>0.2</v>
      </c>
      <c r="H71" s="39">
        <v>0</v>
      </c>
      <c r="I71" s="59">
        <f t="shared" si="54"/>
        <v>0</v>
      </c>
      <c r="J71" s="39">
        <v>10</v>
      </c>
      <c r="K71" s="59">
        <f t="shared" si="55"/>
        <v>2</v>
      </c>
      <c r="L71" s="60">
        <f t="shared" si="56"/>
        <v>160</v>
      </c>
      <c r="M71" s="132" t="s">
        <v>89</v>
      </c>
      <c r="N71" s="191"/>
      <c r="O71" s="16"/>
    </row>
    <row r="72" spans="1:15" ht="16.5" customHeight="1" x14ac:dyDescent="0.3">
      <c r="A72" s="191"/>
      <c r="B72" s="61" t="s">
        <v>101</v>
      </c>
      <c r="C72" s="59">
        <v>50</v>
      </c>
      <c r="D72" s="59">
        <v>220</v>
      </c>
      <c r="E72" s="59">
        <f t="shared" si="52"/>
        <v>110.00000000000001</v>
      </c>
      <c r="F72" s="39">
        <v>16</v>
      </c>
      <c r="G72" s="59">
        <f t="shared" si="53"/>
        <v>8</v>
      </c>
      <c r="H72" s="39">
        <v>15</v>
      </c>
      <c r="I72" s="59">
        <f t="shared" si="54"/>
        <v>7.5</v>
      </c>
      <c r="J72" s="39">
        <v>1</v>
      </c>
      <c r="K72" s="59">
        <f t="shared" si="55"/>
        <v>0.5</v>
      </c>
      <c r="L72" s="60">
        <f t="shared" si="56"/>
        <v>400</v>
      </c>
      <c r="M72" s="132" t="s">
        <v>89</v>
      </c>
      <c r="N72" s="191"/>
      <c r="O72" s="16" t="s">
        <v>102</v>
      </c>
    </row>
    <row r="73" spans="1:15" ht="16.5" customHeight="1" x14ac:dyDescent="0.3">
      <c r="A73" s="191"/>
      <c r="B73" s="61" t="s">
        <v>37</v>
      </c>
      <c r="C73" s="59">
        <v>3</v>
      </c>
      <c r="D73" s="59">
        <v>10</v>
      </c>
      <c r="E73" s="59">
        <f t="shared" si="52"/>
        <v>0.30000000000000004</v>
      </c>
      <c r="F73" s="39">
        <v>0</v>
      </c>
      <c r="G73" s="59">
        <f t="shared" si="53"/>
        <v>0</v>
      </c>
      <c r="H73" s="39">
        <v>0</v>
      </c>
      <c r="I73" s="59">
        <f t="shared" si="54"/>
        <v>0</v>
      </c>
      <c r="J73" s="39">
        <v>0</v>
      </c>
      <c r="K73" s="59">
        <f t="shared" si="55"/>
        <v>0</v>
      </c>
      <c r="L73" s="60">
        <f t="shared" si="56"/>
        <v>24</v>
      </c>
      <c r="M73" s="132" t="s">
        <v>89</v>
      </c>
      <c r="N73" s="191"/>
      <c r="O73" s="16"/>
    </row>
    <row r="74" spans="1:15" ht="15.75" customHeight="1" x14ac:dyDescent="0.3">
      <c r="A74" s="191"/>
      <c r="B74" s="58" t="s">
        <v>20</v>
      </c>
      <c r="C74" s="59">
        <v>3</v>
      </c>
      <c r="D74" s="59">
        <v>152</v>
      </c>
      <c r="E74" s="59">
        <f t="shared" si="47"/>
        <v>4.5600000000000005</v>
      </c>
      <c r="F74" s="39">
        <v>20</v>
      </c>
      <c r="G74" s="59">
        <f t="shared" si="48"/>
        <v>0.60000000000000009</v>
      </c>
      <c r="H74" s="39">
        <v>5.0999999999999996</v>
      </c>
      <c r="I74" s="59">
        <f t="shared" si="49"/>
        <v>0.153</v>
      </c>
      <c r="J74" s="39">
        <v>6.9</v>
      </c>
      <c r="K74" s="59">
        <f t="shared" si="50"/>
        <v>0.20700000000000002</v>
      </c>
      <c r="L74" s="60">
        <f t="shared" si="51"/>
        <v>24</v>
      </c>
      <c r="M74" s="132" t="s">
        <v>89</v>
      </c>
      <c r="N74" s="191"/>
      <c r="O74" s="16"/>
    </row>
    <row r="75" spans="1:15" ht="15.75" customHeight="1" x14ac:dyDescent="0.3">
      <c r="A75" s="191"/>
      <c r="B75" s="58" t="s">
        <v>23</v>
      </c>
      <c r="C75" s="59">
        <v>10</v>
      </c>
      <c r="D75" s="59">
        <v>398</v>
      </c>
      <c r="E75" s="59">
        <f t="shared" si="47"/>
        <v>39.799999999999997</v>
      </c>
      <c r="F75" s="39">
        <v>0</v>
      </c>
      <c r="G75" s="59">
        <f t="shared" si="48"/>
        <v>0</v>
      </c>
      <c r="H75" s="39">
        <v>0</v>
      </c>
      <c r="I75" s="59">
        <f t="shared" si="49"/>
        <v>0</v>
      </c>
      <c r="J75" s="39">
        <v>100</v>
      </c>
      <c r="K75" s="59">
        <f t="shared" si="50"/>
        <v>10</v>
      </c>
      <c r="L75" s="60">
        <f t="shared" si="51"/>
        <v>80</v>
      </c>
      <c r="M75" s="132" t="s">
        <v>89</v>
      </c>
      <c r="N75" s="191"/>
      <c r="O75" s="16" t="s">
        <v>103</v>
      </c>
    </row>
    <row r="76" spans="1:15" ht="15.75" customHeight="1" x14ac:dyDescent="0.3">
      <c r="A76" s="191"/>
      <c r="B76" s="58" t="s">
        <v>18</v>
      </c>
      <c r="C76" s="59">
        <v>50</v>
      </c>
      <c r="D76" s="59">
        <v>265</v>
      </c>
      <c r="E76" s="59">
        <f t="shared" si="47"/>
        <v>132.5</v>
      </c>
      <c r="F76" s="39">
        <v>9</v>
      </c>
      <c r="G76" s="59">
        <f t="shared" si="48"/>
        <v>4.5</v>
      </c>
      <c r="H76" s="39">
        <v>7</v>
      </c>
      <c r="I76" s="59">
        <f t="shared" si="49"/>
        <v>3.5000000000000004</v>
      </c>
      <c r="J76" s="39">
        <v>50</v>
      </c>
      <c r="K76" s="59">
        <f t="shared" si="50"/>
        <v>25</v>
      </c>
      <c r="L76" s="60">
        <f t="shared" si="51"/>
        <v>400</v>
      </c>
      <c r="M76" s="132" t="s">
        <v>89</v>
      </c>
      <c r="N76" s="191"/>
      <c r="O76" s="16" t="s">
        <v>42</v>
      </c>
    </row>
    <row r="77" spans="1:15" ht="15.75" customHeight="1" thickBot="1" x14ac:dyDescent="0.35">
      <c r="A77" s="191"/>
      <c r="B77" s="58" t="s">
        <v>43</v>
      </c>
      <c r="C77" s="59">
        <v>170</v>
      </c>
      <c r="D77" s="59">
        <v>52</v>
      </c>
      <c r="E77" s="59">
        <f t="shared" si="47"/>
        <v>88.4</v>
      </c>
      <c r="F77" s="39">
        <v>0.3</v>
      </c>
      <c r="G77" s="59">
        <f t="shared" si="48"/>
        <v>0.51</v>
      </c>
      <c r="H77" s="39">
        <v>0.2</v>
      </c>
      <c r="I77" s="59">
        <f t="shared" si="49"/>
        <v>0.34</v>
      </c>
      <c r="J77" s="39">
        <v>14</v>
      </c>
      <c r="K77" s="59">
        <f t="shared" si="50"/>
        <v>23.8</v>
      </c>
      <c r="L77" s="60">
        <f t="shared" si="51"/>
        <v>1360</v>
      </c>
      <c r="M77" s="132" t="s">
        <v>89</v>
      </c>
      <c r="N77" s="191"/>
      <c r="O77" s="16" t="s">
        <v>44</v>
      </c>
    </row>
    <row r="78" spans="1:15" ht="15.75" customHeight="1" thickBot="1" x14ac:dyDescent="0.35">
      <c r="A78" s="192"/>
      <c r="B78" s="109" t="s">
        <v>24</v>
      </c>
      <c r="C78" s="166">
        <f>SUM(C69:C77)</f>
        <v>476</v>
      </c>
      <c r="D78" s="166">
        <f>SUM(D69:D77)</f>
        <v>1251</v>
      </c>
      <c r="E78" s="166">
        <f>SUM(E69:E77)</f>
        <v>493.16000000000008</v>
      </c>
      <c r="F78" s="145"/>
      <c r="G78" s="166">
        <f>SUM(G69:G77)</f>
        <v>17.7</v>
      </c>
      <c r="H78" s="145"/>
      <c r="I78" s="166">
        <f>SUM(I69:I77)</f>
        <v>12.193</v>
      </c>
      <c r="J78" s="145"/>
      <c r="K78" s="166">
        <f>SUM(K69:K77)</f>
        <v>83.206999999999994</v>
      </c>
      <c r="L78" s="166">
        <f>SUM(L69:L77)</f>
        <v>3808</v>
      </c>
      <c r="M78" s="167">
        <f>SUM(L69:L77)</f>
        <v>3808</v>
      </c>
      <c r="N78" s="23"/>
      <c r="O78" s="23"/>
    </row>
    <row r="79" spans="1:15" ht="15.75" customHeight="1" x14ac:dyDescent="0.25">
      <c r="A79" s="19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25">
      <c r="A80" s="191"/>
      <c r="B80" s="62" t="s">
        <v>32</v>
      </c>
      <c r="C80" s="63" t="s">
        <v>3</v>
      </c>
      <c r="D80" s="63" t="s">
        <v>4</v>
      </c>
      <c r="E80" s="63" t="s">
        <v>5</v>
      </c>
      <c r="F80" s="63" t="s">
        <v>6</v>
      </c>
      <c r="G80" s="63" t="s">
        <v>7</v>
      </c>
      <c r="H80" s="63" t="s">
        <v>8</v>
      </c>
      <c r="I80" s="63" t="s">
        <v>9</v>
      </c>
      <c r="J80" s="63" t="s">
        <v>10</v>
      </c>
      <c r="K80" s="63" t="s">
        <v>11</v>
      </c>
      <c r="L80" s="63" t="s">
        <v>12</v>
      </c>
      <c r="M80" s="63" t="s">
        <v>13</v>
      </c>
      <c r="N80" s="63" t="s">
        <v>14</v>
      </c>
      <c r="O80" s="64" t="s">
        <v>15</v>
      </c>
    </row>
    <row r="81" spans="1:15" ht="15.75" customHeight="1" x14ac:dyDescent="0.3">
      <c r="A81" s="191"/>
      <c r="B81" s="65" t="s">
        <v>33</v>
      </c>
      <c r="C81" s="66">
        <v>110</v>
      </c>
      <c r="D81" s="66">
        <v>218</v>
      </c>
      <c r="E81" s="66">
        <f t="shared" ref="E81:E89" si="57">D81/100*C81</f>
        <v>239.8</v>
      </c>
      <c r="F81" s="39">
        <v>15</v>
      </c>
      <c r="G81" s="66">
        <f t="shared" ref="G81:G89" si="58">F81/100*$C81</f>
        <v>16.5</v>
      </c>
      <c r="H81" s="39">
        <v>17</v>
      </c>
      <c r="I81" s="66">
        <f t="shared" ref="I81:I89" si="59">H81/100*$C81</f>
        <v>18.700000000000003</v>
      </c>
      <c r="J81" s="39">
        <v>0</v>
      </c>
      <c r="K81" s="66">
        <f t="shared" ref="K81:K89" si="60">J81/100*$C81</f>
        <v>0</v>
      </c>
      <c r="L81" s="67">
        <f t="shared" ref="L81:L89" si="61">C81*$C$4</f>
        <v>880</v>
      </c>
      <c r="M81" s="132" t="s">
        <v>89</v>
      </c>
      <c r="N81" s="195"/>
      <c r="O81" s="16"/>
    </row>
    <row r="82" spans="1:15" ht="15.75" customHeight="1" x14ac:dyDescent="0.3">
      <c r="A82" s="191"/>
      <c r="B82" s="65" t="s">
        <v>46</v>
      </c>
      <c r="C82" s="66">
        <v>75</v>
      </c>
      <c r="D82" s="66">
        <v>335</v>
      </c>
      <c r="E82" s="66">
        <f t="shared" si="57"/>
        <v>251.25</v>
      </c>
      <c r="F82" s="39">
        <v>12</v>
      </c>
      <c r="G82" s="66">
        <f t="shared" si="58"/>
        <v>9</v>
      </c>
      <c r="H82" s="39">
        <v>3</v>
      </c>
      <c r="I82" s="66">
        <f t="shared" si="59"/>
        <v>2.25</v>
      </c>
      <c r="J82" s="39">
        <v>63</v>
      </c>
      <c r="K82" s="66">
        <f t="shared" si="60"/>
        <v>47.25</v>
      </c>
      <c r="L82" s="67">
        <f t="shared" si="61"/>
        <v>600</v>
      </c>
      <c r="M82" s="132" t="s">
        <v>89</v>
      </c>
      <c r="N82" s="191"/>
      <c r="O82" s="16"/>
    </row>
    <row r="83" spans="1:15" ht="15.75" customHeight="1" x14ac:dyDescent="0.3">
      <c r="A83" s="191"/>
      <c r="B83" s="65" t="s">
        <v>35</v>
      </c>
      <c r="C83" s="66">
        <v>3</v>
      </c>
      <c r="D83" s="66">
        <v>40</v>
      </c>
      <c r="E83" s="66">
        <f t="shared" si="57"/>
        <v>1.2000000000000002</v>
      </c>
      <c r="F83" s="39">
        <v>2.5</v>
      </c>
      <c r="G83" s="66">
        <f t="shared" si="58"/>
        <v>7.5000000000000011E-2</v>
      </c>
      <c r="H83" s="39">
        <v>0.5</v>
      </c>
      <c r="I83" s="66">
        <f t="shared" si="59"/>
        <v>1.4999999999999999E-2</v>
      </c>
      <c r="J83" s="39">
        <v>6.3</v>
      </c>
      <c r="K83" s="66">
        <f t="shared" si="60"/>
        <v>0.189</v>
      </c>
      <c r="L83" s="67">
        <f t="shared" si="61"/>
        <v>24</v>
      </c>
      <c r="M83" s="132" t="s">
        <v>89</v>
      </c>
      <c r="N83" s="191"/>
      <c r="O83" s="16"/>
    </row>
    <row r="84" spans="1:15" ht="15.75" customHeight="1" x14ac:dyDescent="0.3">
      <c r="A84" s="191"/>
      <c r="B84" s="65" t="s">
        <v>115</v>
      </c>
      <c r="C84" s="66">
        <v>17</v>
      </c>
      <c r="D84" s="66">
        <v>97</v>
      </c>
      <c r="E84" s="66">
        <f t="shared" si="57"/>
        <v>16.489999999999998</v>
      </c>
      <c r="F84" s="39">
        <v>2</v>
      </c>
      <c r="G84" s="66">
        <f t="shared" si="58"/>
        <v>0.34</v>
      </c>
      <c r="H84" s="39">
        <v>0.4</v>
      </c>
      <c r="I84" s="66">
        <f t="shared" si="59"/>
        <v>6.8000000000000005E-2</v>
      </c>
      <c r="J84" s="39">
        <v>25</v>
      </c>
      <c r="K84" s="66">
        <f t="shared" si="60"/>
        <v>4.25</v>
      </c>
      <c r="L84" s="67">
        <f t="shared" si="61"/>
        <v>136</v>
      </c>
      <c r="M84" s="132" t="s">
        <v>89</v>
      </c>
      <c r="N84" s="191"/>
      <c r="O84" s="16"/>
    </row>
    <row r="85" spans="1:15" ht="15.75" customHeight="1" x14ac:dyDescent="0.3">
      <c r="A85" s="191"/>
      <c r="B85" s="65" t="s">
        <v>27</v>
      </c>
      <c r="C85" s="66">
        <v>30</v>
      </c>
      <c r="D85" s="66">
        <v>181</v>
      </c>
      <c r="E85" s="66">
        <f t="shared" si="57"/>
        <v>54.300000000000004</v>
      </c>
      <c r="F85" s="39">
        <v>10</v>
      </c>
      <c r="G85" s="66">
        <f t="shared" si="58"/>
        <v>3</v>
      </c>
      <c r="H85" s="39">
        <v>2.6</v>
      </c>
      <c r="I85" s="66">
        <f t="shared" si="59"/>
        <v>0.78</v>
      </c>
      <c r="J85" s="39">
        <v>61</v>
      </c>
      <c r="K85" s="66">
        <f t="shared" si="60"/>
        <v>18.3</v>
      </c>
      <c r="L85" s="67">
        <f t="shared" si="61"/>
        <v>240</v>
      </c>
      <c r="M85" s="132" t="s">
        <v>89</v>
      </c>
      <c r="N85" s="191"/>
      <c r="O85" s="16" t="s">
        <v>47</v>
      </c>
    </row>
    <row r="86" spans="1:15" ht="15.75" customHeight="1" x14ac:dyDescent="0.3">
      <c r="A86" s="191"/>
      <c r="B86" s="65" t="s">
        <v>45</v>
      </c>
      <c r="C86" s="66">
        <v>40</v>
      </c>
      <c r="D86" s="66">
        <v>387</v>
      </c>
      <c r="E86" s="66">
        <f t="shared" si="57"/>
        <v>154.80000000000001</v>
      </c>
      <c r="F86" s="39">
        <v>5</v>
      </c>
      <c r="G86" s="66">
        <f t="shared" si="58"/>
        <v>2</v>
      </c>
      <c r="H86" s="39">
        <v>9</v>
      </c>
      <c r="I86" s="66">
        <f t="shared" si="59"/>
        <v>3.5999999999999996</v>
      </c>
      <c r="J86" s="39">
        <v>72</v>
      </c>
      <c r="K86" s="66">
        <f t="shared" si="60"/>
        <v>28.799999999999997</v>
      </c>
      <c r="L86" s="67">
        <f t="shared" si="61"/>
        <v>320</v>
      </c>
      <c r="M86" s="132" t="s">
        <v>89</v>
      </c>
      <c r="N86" s="191"/>
      <c r="O86" s="16" t="s">
        <v>44</v>
      </c>
    </row>
    <row r="87" spans="1:15" ht="15.75" customHeight="1" x14ac:dyDescent="0.3">
      <c r="A87" s="191"/>
      <c r="B87" s="65" t="s">
        <v>36</v>
      </c>
      <c r="C87" s="66">
        <v>5</v>
      </c>
      <c r="D87" s="66">
        <v>152</v>
      </c>
      <c r="E87" s="66">
        <f t="shared" si="57"/>
        <v>7.6</v>
      </c>
      <c r="F87" s="39">
        <v>20</v>
      </c>
      <c r="G87" s="66">
        <f t="shared" si="58"/>
        <v>1</v>
      </c>
      <c r="H87" s="39">
        <v>5.0999999999999996</v>
      </c>
      <c r="I87" s="66">
        <f t="shared" si="59"/>
        <v>0.255</v>
      </c>
      <c r="J87" s="39">
        <v>6.9</v>
      </c>
      <c r="K87" s="66">
        <f t="shared" si="60"/>
        <v>0.34500000000000003</v>
      </c>
      <c r="L87" s="67">
        <f t="shared" si="61"/>
        <v>40</v>
      </c>
      <c r="M87" s="132" t="s">
        <v>89</v>
      </c>
      <c r="N87" s="191"/>
      <c r="O87" s="16"/>
    </row>
    <row r="88" spans="1:15" ht="15.75" customHeight="1" x14ac:dyDescent="0.3">
      <c r="A88" s="191"/>
      <c r="B88" s="65" t="s">
        <v>23</v>
      </c>
      <c r="C88" s="66">
        <v>10</v>
      </c>
      <c r="D88" s="66">
        <v>398</v>
      </c>
      <c r="E88" s="66">
        <f t="shared" si="57"/>
        <v>39.799999999999997</v>
      </c>
      <c r="F88" s="39">
        <v>0</v>
      </c>
      <c r="G88" s="66">
        <f t="shared" si="58"/>
        <v>0</v>
      </c>
      <c r="H88" s="39">
        <v>0</v>
      </c>
      <c r="I88" s="66">
        <f t="shared" si="59"/>
        <v>0</v>
      </c>
      <c r="J88" s="39">
        <v>100</v>
      </c>
      <c r="K88" s="66">
        <f t="shared" si="60"/>
        <v>10</v>
      </c>
      <c r="L88" s="67">
        <f t="shared" si="61"/>
        <v>80</v>
      </c>
      <c r="M88" s="132" t="s">
        <v>89</v>
      </c>
      <c r="N88" s="191"/>
      <c r="O88" s="16" t="s">
        <v>103</v>
      </c>
    </row>
    <row r="89" spans="1:15" ht="15.75" customHeight="1" thickBot="1" x14ac:dyDescent="0.35">
      <c r="A89" s="191"/>
      <c r="B89" s="183" t="s">
        <v>37</v>
      </c>
      <c r="C89" s="184">
        <v>10</v>
      </c>
      <c r="D89" s="184">
        <v>0</v>
      </c>
      <c r="E89" s="184">
        <f t="shared" si="57"/>
        <v>0</v>
      </c>
      <c r="F89" s="142">
        <v>0</v>
      </c>
      <c r="G89" s="184">
        <f t="shared" si="58"/>
        <v>0</v>
      </c>
      <c r="H89" s="142">
        <v>0</v>
      </c>
      <c r="I89" s="184">
        <f t="shared" si="59"/>
        <v>0</v>
      </c>
      <c r="J89" s="142">
        <v>0</v>
      </c>
      <c r="K89" s="184">
        <f t="shared" si="60"/>
        <v>0</v>
      </c>
      <c r="L89" s="185">
        <f t="shared" si="61"/>
        <v>80</v>
      </c>
      <c r="M89" s="151" t="s">
        <v>89</v>
      </c>
      <c r="N89" s="197"/>
      <c r="O89" s="16" t="s">
        <v>38</v>
      </c>
    </row>
    <row r="90" spans="1:15" ht="15.75" customHeight="1" thickBot="1" x14ac:dyDescent="0.35">
      <c r="A90" s="192"/>
      <c r="B90" s="109" t="s">
        <v>24</v>
      </c>
      <c r="C90" s="186">
        <f t="shared" ref="C90:E90" si="62">SUM(C81:C89)</f>
        <v>300</v>
      </c>
      <c r="D90" s="186">
        <f t="shared" si="62"/>
        <v>1808</v>
      </c>
      <c r="E90" s="186">
        <f t="shared" si="62"/>
        <v>765.2399999999999</v>
      </c>
      <c r="F90" s="145"/>
      <c r="G90" s="186">
        <f>SUM(G81:G89)</f>
        <v>31.914999999999999</v>
      </c>
      <c r="H90" s="145"/>
      <c r="I90" s="186">
        <f>SUM(I81:I89)</f>
        <v>25.668000000000003</v>
      </c>
      <c r="J90" s="145"/>
      <c r="K90" s="186">
        <f t="shared" ref="K90:L90" si="63">SUM(K81:K89)</f>
        <v>109.134</v>
      </c>
      <c r="L90" s="186">
        <f t="shared" si="63"/>
        <v>2400</v>
      </c>
      <c r="M90" s="154">
        <f>(L81+L82+L83+L87+L88+L89)*2</f>
        <v>3408</v>
      </c>
      <c r="N90" s="23"/>
      <c r="O90" s="23"/>
    </row>
    <row r="91" spans="1:15" ht="15.75" customHeight="1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5.75" customHeight="1" x14ac:dyDescent="0.25">
      <c r="A92" s="187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9"/>
    </row>
    <row r="93" spans="1:15" ht="15.75" customHeight="1" x14ac:dyDescent="0.25">
      <c r="A93" s="41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ht="15.75" customHeight="1" x14ac:dyDescent="0.25">
      <c r="A94" s="190" t="s">
        <v>130</v>
      </c>
      <c r="B94" s="68" t="s">
        <v>2</v>
      </c>
      <c r="C94" s="43" t="s">
        <v>3</v>
      </c>
      <c r="D94" s="43" t="s">
        <v>4</v>
      </c>
      <c r="E94" s="43" t="s">
        <v>5</v>
      </c>
      <c r="F94" s="9" t="s">
        <v>6</v>
      </c>
      <c r="G94" s="43" t="s">
        <v>7</v>
      </c>
      <c r="H94" s="9" t="s">
        <v>8</v>
      </c>
      <c r="I94" s="43" t="s">
        <v>9</v>
      </c>
      <c r="J94" s="9" t="s">
        <v>10</v>
      </c>
      <c r="K94" s="43" t="s">
        <v>11</v>
      </c>
      <c r="L94" s="43" t="s">
        <v>12</v>
      </c>
      <c r="M94" s="43" t="s">
        <v>13</v>
      </c>
      <c r="N94" s="43" t="s">
        <v>14</v>
      </c>
      <c r="O94" s="69" t="s">
        <v>15</v>
      </c>
    </row>
    <row r="95" spans="1:15" ht="15.75" customHeight="1" x14ac:dyDescent="0.3">
      <c r="A95" s="191"/>
      <c r="B95" s="45" t="s">
        <v>116</v>
      </c>
      <c r="C95" s="70">
        <v>60</v>
      </c>
      <c r="D95" s="70">
        <v>334</v>
      </c>
      <c r="E95" s="71">
        <f t="shared" ref="E95:E104" si="64">D95/100*C95</f>
        <v>200.39999999999998</v>
      </c>
      <c r="F95" s="14">
        <v>12</v>
      </c>
      <c r="G95" s="71">
        <f t="shared" ref="G95:G100" si="65">F95/100*$C95</f>
        <v>7.1999999999999993</v>
      </c>
      <c r="H95" s="14">
        <v>3</v>
      </c>
      <c r="I95" s="71">
        <f t="shared" ref="I95:I104" si="66">H95/100*$C95</f>
        <v>1.7999999999999998</v>
      </c>
      <c r="J95" s="14">
        <v>69</v>
      </c>
      <c r="K95" s="71">
        <f t="shared" ref="K95:K104" si="67">J95/100*$C95</f>
        <v>41.4</v>
      </c>
      <c r="L95" s="48">
        <f t="shared" ref="L95:L104" si="68">C95*$C$4</f>
        <v>480</v>
      </c>
      <c r="M95" s="132" t="s">
        <v>89</v>
      </c>
      <c r="N95" s="195"/>
      <c r="O95" s="16"/>
    </row>
    <row r="96" spans="1:15" ht="15.75" customHeight="1" x14ac:dyDescent="0.3">
      <c r="A96" s="191"/>
      <c r="B96" s="45" t="s">
        <v>117</v>
      </c>
      <c r="C96" s="70">
        <v>15</v>
      </c>
      <c r="D96" s="70">
        <v>335</v>
      </c>
      <c r="E96" s="71">
        <f t="shared" si="64"/>
        <v>50.25</v>
      </c>
      <c r="F96" s="14">
        <v>7</v>
      </c>
      <c r="G96" s="71">
        <f t="shared" si="65"/>
        <v>1.05</v>
      </c>
      <c r="H96" s="14">
        <v>9</v>
      </c>
      <c r="I96" s="71">
        <f t="shared" si="66"/>
        <v>1.3499999999999999</v>
      </c>
      <c r="J96" s="14">
        <v>71</v>
      </c>
      <c r="K96" s="71">
        <f t="shared" si="67"/>
        <v>10.649999999999999</v>
      </c>
      <c r="L96" s="48">
        <f t="shared" si="68"/>
        <v>120</v>
      </c>
      <c r="M96" s="132" t="s">
        <v>89</v>
      </c>
      <c r="N96" s="196"/>
      <c r="O96" s="16" t="s">
        <v>119</v>
      </c>
    </row>
    <row r="97" spans="1:15" ht="15.75" customHeight="1" x14ac:dyDescent="0.3">
      <c r="A97" s="191"/>
      <c r="B97" s="45" t="s">
        <v>93</v>
      </c>
      <c r="C97" s="70">
        <v>20</v>
      </c>
      <c r="D97" s="70">
        <v>875</v>
      </c>
      <c r="E97" s="71">
        <f t="shared" si="64"/>
        <v>175</v>
      </c>
      <c r="F97" s="14">
        <v>0</v>
      </c>
      <c r="G97" s="71">
        <f t="shared" si="65"/>
        <v>0</v>
      </c>
      <c r="H97" s="14">
        <v>94</v>
      </c>
      <c r="I97" s="71">
        <f t="shared" si="66"/>
        <v>18.799999999999997</v>
      </c>
      <c r="J97" s="14">
        <v>0</v>
      </c>
      <c r="K97" s="71">
        <f t="shared" si="67"/>
        <v>0</v>
      </c>
      <c r="L97" s="48">
        <f t="shared" si="68"/>
        <v>160</v>
      </c>
      <c r="M97" s="132" t="s">
        <v>89</v>
      </c>
      <c r="N97" s="196"/>
      <c r="O97" s="16"/>
    </row>
    <row r="98" spans="1:15" ht="15.75" customHeight="1" x14ac:dyDescent="0.3">
      <c r="A98" s="191"/>
      <c r="B98" s="45" t="s">
        <v>16</v>
      </c>
      <c r="C98" s="70">
        <v>20</v>
      </c>
      <c r="D98" s="70">
        <v>269</v>
      </c>
      <c r="E98" s="71">
        <f t="shared" si="64"/>
        <v>53.8</v>
      </c>
      <c r="F98" s="14">
        <v>3</v>
      </c>
      <c r="G98" s="71">
        <f t="shared" si="65"/>
        <v>0.6</v>
      </c>
      <c r="H98" s="14">
        <v>0</v>
      </c>
      <c r="I98" s="71">
        <f t="shared" si="66"/>
        <v>0</v>
      </c>
      <c r="J98" s="14">
        <v>62</v>
      </c>
      <c r="K98" s="71">
        <f t="shared" si="67"/>
        <v>12.4</v>
      </c>
      <c r="L98" s="48">
        <f t="shared" si="68"/>
        <v>160</v>
      </c>
      <c r="M98" s="132" t="s">
        <v>89</v>
      </c>
      <c r="N98" s="196"/>
      <c r="O98" s="16" t="s">
        <v>29</v>
      </c>
    </row>
    <row r="99" spans="1:15" ht="15.75" customHeight="1" x14ac:dyDescent="0.3">
      <c r="A99" s="191"/>
      <c r="B99" s="45" t="s">
        <v>17</v>
      </c>
      <c r="C99" s="70">
        <v>40</v>
      </c>
      <c r="D99" s="70">
        <v>377</v>
      </c>
      <c r="E99" s="71">
        <f t="shared" si="64"/>
        <v>150.80000000000001</v>
      </c>
      <c r="F99" s="14">
        <v>24</v>
      </c>
      <c r="G99" s="71">
        <f t="shared" si="65"/>
        <v>9.6</v>
      </c>
      <c r="H99" s="14">
        <v>31</v>
      </c>
      <c r="I99" s="71">
        <f t="shared" si="66"/>
        <v>12.4</v>
      </c>
      <c r="J99" s="14">
        <v>0</v>
      </c>
      <c r="K99" s="71">
        <f t="shared" si="67"/>
        <v>0</v>
      </c>
      <c r="L99" s="48">
        <f t="shared" si="68"/>
        <v>320</v>
      </c>
      <c r="M99" s="132" t="s">
        <v>89</v>
      </c>
      <c r="N99" s="191"/>
      <c r="O99" s="16"/>
    </row>
    <row r="100" spans="1:15" ht="15.75" customHeight="1" x14ac:dyDescent="0.3">
      <c r="A100" s="191"/>
      <c r="B100" s="45" t="s">
        <v>18</v>
      </c>
      <c r="C100" s="70">
        <v>50</v>
      </c>
      <c r="D100" s="70">
        <v>265</v>
      </c>
      <c r="E100" s="71">
        <f t="shared" si="64"/>
        <v>132.5</v>
      </c>
      <c r="F100" s="14">
        <v>9.15</v>
      </c>
      <c r="G100" s="71">
        <f t="shared" si="65"/>
        <v>4.5750000000000002</v>
      </c>
      <c r="H100" s="14">
        <v>6.5</v>
      </c>
      <c r="I100" s="71">
        <f t="shared" si="66"/>
        <v>3.25</v>
      </c>
      <c r="J100" s="14">
        <v>49.6</v>
      </c>
      <c r="K100" s="71">
        <f t="shared" si="67"/>
        <v>24.8</v>
      </c>
      <c r="L100" s="48">
        <f t="shared" si="68"/>
        <v>400</v>
      </c>
      <c r="M100" s="132" t="s">
        <v>89</v>
      </c>
      <c r="N100" s="191"/>
      <c r="O100" s="16" t="s">
        <v>118</v>
      </c>
    </row>
    <row r="101" spans="1:15" ht="15.75" customHeight="1" x14ac:dyDescent="0.3">
      <c r="A101" s="191"/>
      <c r="B101" s="45" t="s">
        <v>37</v>
      </c>
      <c r="C101" s="70">
        <v>5</v>
      </c>
      <c r="D101" s="70">
        <v>0</v>
      </c>
      <c r="E101" s="71">
        <f t="shared" si="64"/>
        <v>0</v>
      </c>
      <c r="F101" s="14">
        <v>0</v>
      </c>
      <c r="G101" s="71">
        <v>3.19</v>
      </c>
      <c r="H101" s="14">
        <v>0</v>
      </c>
      <c r="I101" s="71">
        <f t="shared" si="66"/>
        <v>0</v>
      </c>
      <c r="J101" s="14">
        <v>0</v>
      </c>
      <c r="K101" s="71">
        <f t="shared" si="67"/>
        <v>0</v>
      </c>
      <c r="L101" s="48">
        <f t="shared" si="68"/>
        <v>40</v>
      </c>
      <c r="M101" s="132" t="s">
        <v>89</v>
      </c>
      <c r="N101" s="191"/>
      <c r="O101" s="16"/>
    </row>
    <row r="102" spans="1:15" ht="15.75" customHeight="1" x14ac:dyDescent="0.3">
      <c r="A102" s="191"/>
      <c r="B102" s="45" t="s">
        <v>19</v>
      </c>
      <c r="C102" s="70">
        <v>33</v>
      </c>
      <c r="D102" s="70">
        <v>520</v>
      </c>
      <c r="E102" s="71">
        <f t="shared" si="64"/>
        <v>171.6</v>
      </c>
      <c r="F102" s="14">
        <v>7</v>
      </c>
      <c r="G102" s="71">
        <v>3.19</v>
      </c>
      <c r="H102" s="14">
        <v>27</v>
      </c>
      <c r="I102" s="71">
        <f t="shared" si="66"/>
        <v>8.91</v>
      </c>
      <c r="J102" s="14">
        <v>62</v>
      </c>
      <c r="K102" s="71">
        <f t="shared" si="67"/>
        <v>20.46</v>
      </c>
      <c r="L102" s="48">
        <f t="shared" si="68"/>
        <v>264</v>
      </c>
      <c r="M102" s="132" t="s">
        <v>89</v>
      </c>
      <c r="N102" s="191"/>
      <c r="O102" s="16" t="s">
        <v>90</v>
      </c>
    </row>
    <row r="103" spans="1:15" ht="15.75" customHeight="1" x14ac:dyDescent="0.3">
      <c r="A103" s="191"/>
      <c r="B103" s="45" t="s">
        <v>20</v>
      </c>
      <c r="C103" s="70">
        <v>3</v>
      </c>
      <c r="D103" s="70">
        <v>152</v>
      </c>
      <c r="E103" s="71">
        <f t="shared" si="64"/>
        <v>4.5600000000000005</v>
      </c>
      <c r="F103" s="14">
        <v>20</v>
      </c>
      <c r="G103" s="71">
        <f t="shared" ref="G103:G104" si="69">F103/100*$C103</f>
        <v>0.60000000000000009</v>
      </c>
      <c r="H103" s="14">
        <v>5.0999999999999996</v>
      </c>
      <c r="I103" s="71">
        <f t="shared" si="66"/>
        <v>0.153</v>
      </c>
      <c r="J103" s="14">
        <v>6.9</v>
      </c>
      <c r="K103" s="71">
        <f t="shared" si="67"/>
        <v>0.20700000000000002</v>
      </c>
      <c r="L103" s="48">
        <f t="shared" si="68"/>
        <v>24</v>
      </c>
      <c r="M103" s="132" t="s">
        <v>89</v>
      </c>
      <c r="N103" s="191"/>
      <c r="O103" s="16"/>
    </row>
    <row r="104" spans="1:15" ht="15.75" customHeight="1" thickBot="1" x14ac:dyDescent="0.35">
      <c r="A104" s="191"/>
      <c r="B104" s="147" t="s">
        <v>23</v>
      </c>
      <c r="C104" s="168">
        <v>10</v>
      </c>
      <c r="D104" s="168">
        <v>398</v>
      </c>
      <c r="E104" s="169">
        <f t="shared" si="64"/>
        <v>39.799999999999997</v>
      </c>
      <c r="F104" s="106">
        <v>0</v>
      </c>
      <c r="G104" s="169">
        <f t="shared" si="69"/>
        <v>0</v>
      </c>
      <c r="H104" s="106">
        <v>0</v>
      </c>
      <c r="I104" s="169">
        <f t="shared" si="66"/>
        <v>0</v>
      </c>
      <c r="J104" s="106">
        <v>100</v>
      </c>
      <c r="K104" s="169">
        <f t="shared" si="67"/>
        <v>10</v>
      </c>
      <c r="L104" s="150">
        <f t="shared" si="68"/>
        <v>80</v>
      </c>
      <c r="M104" s="151" t="s">
        <v>89</v>
      </c>
      <c r="N104" s="197"/>
      <c r="O104" s="16" t="s">
        <v>103</v>
      </c>
    </row>
    <row r="105" spans="1:15" ht="15.75" customHeight="1" thickBot="1" x14ac:dyDescent="0.35">
      <c r="A105" s="192"/>
      <c r="B105" s="109" t="s">
        <v>24</v>
      </c>
      <c r="C105" s="152">
        <f>SUM(C95:C104)</f>
        <v>256</v>
      </c>
      <c r="D105" s="152">
        <f>SUM(D95:D104)</f>
        <v>3525</v>
      </c>
      <c r="E105" s="153">
        <f>SUM(E95:E104)</f>
        <v>978.70999999999992</v>
      </c>
      <c r="F105" s="112"/>
      <c r="G105" s="153">
        <f>SUM(G95:G104)</f>
        <v>30.005000000000003</v>
      </c>
      <c r="H105" s="112"/>
      <c r="I105" s="153">
        <f>SUM(I95:I104)</f>
        <v>46.66299999999999</v>
      </c>
      <c r="J105" s="112"/>
      <c r="K105" s="153">
        <f>SUM(K95:K104)</f>
        <v>119.917</v>
      </c>
      <c r="L105" s="152">
        <f>SUM(L95:L104)</f>
        <v>2048</v>
      </c>
      <c r="M105" s="154">
        <f>SUM(L95:L104)</f>
        <v>2048</v>
      </c>
      <c r="N105" s="17"/>
      <c r="O105" s="17"/>
    </row>
    <row r="106" spans="1:15" ht="15.75" customHeight="1" x14ac:dyDescent="0.3">
      <c r="A106" s="191"/>
      <c r="B106" s="50"/>
      <c r="C106" s="50"/>
      <c r="D106" s="23"/>
      <c r="E106" s="50"/>
      <c r="F106" s="50"/>
      <c r="G106" s="50"/>
      <c r="H106" s="50"/>
      <c r="I106" s="50"/>
      <c r="J106" s="50"/>
      <c r="K106" s="50"/>
      <c r="L106" s="50"/>
      <c r="M106" s="23"/>
      <c r="N106" s="17"/>
      <c r="O106" s="17"/>
    </row>
    <row r="107" spans="1:15" ht="15.75" customHeight="1" x14ac:dyDescent="0.25">
      <c r="A107" s="191"/>
      <c r="B107" s="72" t="s">
        <v>25</v>
      </c>
      <c r="C107" s="73" t="s">
        <v>3</v>
      </c>
      <c r="D107" s="73" t="s">
        <v>4</v>
      </c>
      <c r="E107" s="73" t="s">
        <v>5</v>
      </c>
      <c r="F107" s="73" t="s">
        <v>6</v>
      </c>
      <c r="G107" s="73" t="s">
        <v>7</v>
      </c>
      <c r="H107" s="73" t="s">
        <v>8</v>
      </c>
      <c r="I107" s="73" t="s">
        <v>9</v>
      </c>
      <c r="J107" s="73" t="s">
        <v>10</v>
      </c>
      <c r="K107" s="73" t="s">
        <v>11</v>
      </c>
      <c r="L107" s="73" t="s">
        <v>12</v>
      </c>
      <c r="M107" s="73" t="s">
        <v>13</v>
      </c>
      <c r="N107" s="73" t="s">
        <v>14</v>
      </c>
      <c r="O107" s="74" t="s">
        <v>15</v>
      </c>
    </row>
    <row r="108" spans="1:15" ht="15.75" customHeight="1" x14ac:dyDescent="0.3">
      <c r="A108" s="191"/>
      <c r="B108" s="75" t="s">
        <v>120</v>
      </c>
      <c r="C108" s="156">
        <v>30</v>
      </c>
      <c r="D108" s="156">
        <v>621</v>
      </c>
      <c r="E108" s="156">
        <f>D108/100*C108</f>
        <v>186.3</v>
      </c>
      <c r="F108" s="157">
        <v>13</v>
      </c>
      <c r="G108" s="156">
        <f>F108/100*$C108</f>
        <v>3.9000000000000004</v>
      </c>
      <c r="H108" s="157">
        <v>56</v>
      </c>
      <c r="I108" s="156">
        <f>H108/100*$C108</f>
        <v>16.8</v>
      </c>
      <c r="J108" s="157">
        <v>12</v>
      </c>
      <c r="K108" s="156">
        <f>J108/100*$C108</f>
        <v>3.5999999999999996</v>
      </c>
      <c r="L108" s="158">
        <f>C108*$C$4</f>
        <v>240</v>
      </c>
      <c r="M108" s="21"/>
      <c r="N108" s="54"/>
      <c r="O108" s="22" t="s">
        <v>121</v>
      </c>
    </row>
    <row r="109" spans="1:15" ht="15.75" customHeight="1" x14ac:dyDescent="0.3">
      <c r="A109" s="191"/>
      <c r="B109" s="170" t="s">
        <v>24</v>
      </c>
      <c r="C109" s="171">
        <f t="shared" ref="C109:E109" si="70">SUM(C108)</f>
        <v>30</v>
      </c>
      <c r="D109" s="171">
        <f t="shared" si="70"/>
        <v>621</v>
      </c>
      <c r="E109" s="171">
        <f t="shared" si="70"/>
        <v>186.3</v>
      </c>
      <c r="F109" s="127"/>
      <c r="G109" s="171">
        <f>SUM(G108)</f>
        <v>3.9000000000000004</v>
      </c>
      <c r="H109" s="127"/>
      <c r="I109" s="171">
        <f>SUM(I108)</f>
        <v>16.8</v>
      </c>
      <c r="J109" s="127"/>
      <c r="K109" s="171">
        <f t="shared" ref="K109:L109" si="71">SUM(K108)</f>
        <v>3.5999999999999996</v>
      </c>
      <c r="L109" s="172">
        <f t="shared" si="71"/>
        <v>240</v>
      </c>
      <c r="M109" s="2"/>
      <c r="N109" s="24"/>
      <c r="O109" s="24"/>
    </row>
    <row r="110" spans="1:15" ht="15.75" customHeight="1" x14ac:dyDescent="0.3">
      <c r="A110" s="191"/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5.75" customHeight="1" x14ac:dyDescent="0.25">
      <c r="A111" s="191"/>
      <c r="B111" s="76" t="s">
        <v>26</v>
      </c>
      <c r="C111" s="77" t="s">
        <v>3</v>
      </c>
      <c r="D111" s="77" t="s">
        <v>4</v>
      </c>
      <c r="E111" s="77" t="s">
        <v>5</v>
      </c>
      <c r="F111" s="77" t="s">
        <v>6</v>
      </c>
      <c r="G111" s="77" t="s">
        <v>7</v>
      </c>
      <c r="H111" s="77" t="s">
        <v>8</v>
      </c>
      <c r="I111" s="77" t="s">
        <v>9</v>
      </c>
      <c r="J111" s="77" t="s">
        <v>10</v>
      </c>
      <c r="K111" s="77" t="s">
        <v>11</v>
      </c>
      <c r="L111" s="77" t="s">
        <v>12</v>
      </c>
      <c r="M111" s="77" t="s">
        <v>13</v>
      </c>
      <c r="N111" s="77" t="s">
        <v>14</v>
      </c>
      <c r="O111" s="78" t="s">
        <v>15</v>
      </c>
    </row>
    <row r="112" spans="1:15" ht="15.75" customHeight="1" x14ac:dyDescent="0.25">
      <c r="A112" s="191"/>
      <c r="B112" s="174" t="s">
        <v>122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173"/>
      <c r="O112" s="78"/>
    </row>
    <row r="113" spans="1:15" ht="15.75" customHeight="1" x14ac:dyDescent="0.3">
      <c r="A113" s="191"/>
      <c r="B113" s="79" t="s">
        <v>123</v>
      </c>
      <c r="C113" s="80">
        <v>30</v>
      </c>
      <c r="D113" s="80">
        <v>333</v>
      </c>
      <c r="E113" s="80">
        <f t="shared" ref="E113:E119" si="72">D113/100*C113</f>
        <v>99.9</v>
      </c>
      <c r="F113" s="39">
        <v>11</v>
      </c>
      <c r="G113" s="80">
        <f t="shared" ref="G113:G119" si="73">F113/100*$C113</f>
        <v>3.3</v>
      </c>
      <c r="H113" s="39">
        <v>1</v>
      </c>
      <c r="I113" s="80">
        <f t="shared" ref="I113:I119" si="74">H113/100*$C113</f>
        <v>0.3</v>
      </c>
      <c r="J113" s="39">
        <v>74</v>
      </c>
      <c r="K113" s="80">
        <f t="shared" ref="K113:K119" si="75">J113/100*$C113</f>
        <v>22.2</v>
      </c>
      <c r="L113" s="81">
        <f t="shared" ref="L113:L119" si="76">C113*$C$4</f>
        <v>240</v>
      </c>
      <c r="M113" s="132" t="s">
        <v>89</v>
      </c>
      <c r="N113" s="195"/>
      <c r="O113" s="16"/>
    </row>
    <row r="114" spans="1:15" ht="15.75" customHeight="1" x14ac:dyDescent="0.3">
      <c r="A114" s="191"/>
      <c r="B114" s="79" t="s">
        <v>98</v>
      </c>
      <c r="C114" s="80">
        <v>100</v>
      </c>
      <c r="D114" s="80">
        <v>96</v>
      </c>
      <c r="E114" s="80">
        <f t="shared" si="72"/>
        <v>96</v>
      </c>
      <c r="F114" s="39">
        <v>2</v>
      </c>
      <c r="G114" s="80">
        <f t="shared" si="73"/>
        <v>2</v>
      </c>
      <c r="H114" s="39">
        <v>0.17</v>
      </c>
      <c r="I114" s="80">
        <f t="shared" si="74"/>
        <v>0.17</v>
      </c>
      <c r="J114" s="39">
        <v>21</v>
      </c>
      <c r="K114" s="80">
        <f t="shared" si="75"/>
        <v>21</v>
      </c>
      <c r="L114" s="81">
        <f t="shared" si="76"/>
        <v>800</v>
      </c>
      <c r="M114" s="132" t="s">
        <v>89</v>
      </c>
      <c r="N114" s="191"/>
      <c r="O114" s="16"/>
    </row>
    <row r="115" spans="1:15" ht="15.75" customHeight="1" x14ac:dyDescent="0.3">
      <c r="A115" s="191"/>
      <c r="B115" s="82" t="s">
        <v>100</v>
      </c>
      <c r="C115" s="80">
        <v>20</v>
      </c>
      <c r="D115" s="80">
        <v>38</v>
      </c>
      <c r="E115" s="80">
        <f t="shared" si="72"/>
        <v>7.6</v>
      </c>
      <c r="F115" s="39">
        <v>0</v>
      </c>
      <c r="G115" s="80">
        <f t="shared" si="73"/>
        <v>0</v>
      </c>
      <c r="H115" s="39">
        <v>0</v>
      </c>
      <c r="I115" s="80">
        <f t="shared" si="74"/>
        <v>0</v>
      </c>
      <c r="J115" s="39">
        <v>10</v>
      </c>
      <c r="K115" s="80">
        <f t="shared" si="75"/>
        <v>2</v>
      </c>
      <c r="L115" s="81">
        <f t="shared" si="76"/>
        <v>160</v>
      </c>
      <c r="M115" s="132" t="s">
        <v>89</v>
      </c>
      <c r="N115" s="191"/>
      <c r="O115" s="16"/>
    </row>
    <row r="116" spans="1:15" ht="14.25" customHeight="1" x14ac:dyDescent="0.3">
      <c r="A116" s="191"/>
      <c r="B116" s="82" t="s">
        <v>101</v>
      </c>
      <c r="C116" s="80">
        <v>40</v>
      </c>
      <c r="D116" s="80">
        <v>220</v>
      </c>
      <c r="E116" s="80">
        <f t="shared" si="72"/>
        <v>88</v>
      </c>
      <c r="F116" s="39">
        <v>16</v>
      </c>
      <c r="G116" s="80">
        <f t="shared" si="73"/>
        <v>6.4</v>
      </c>
      <c r="H116" s="39">
        <v>15</v>
      </c>
      <c r="I116" s="80">
        <f t="shared" si="74"/>
        <v>6</v>
      </c>
      <c r="J116" s="39">
        <v>1</v>
      </c>
      <c r="K116" s="80">
        <f t="shared" si="75"/>
        <v>0.4</v>
      </c>
      <c r="L116" s="81">
        <f t="shared" si="76"/>
        <v>320</v>
      </c>
      <c r="M116" s="132" t="s">
        <v>89</v>
      </c>
      <c r="N116" s="191"/>
      <c r="O116" s="16" t="s">
        <v>102</v>
      </c>
    </row>
    <row r="117" spans="1:15" ht="15.75" customHeight="1" x14ac:dyDescent="0.3">
      <c r="A117" s="191"/>
      <c r="B117" s="79" t="s">
        <v>20</v>
      </c>
      <c r="C117" s="80">
        <v>3</v>
      </c>
      <c r="D117" s="80">
        <v>152</v>
      </c>
      <c r="E117" s="80">
        <f t="shared" si="72"/>
        <v>4.5600000000000005</v>
      </c>
      <c r="F117" s="39">
        <v>20</v>
      </c>
      <c r="G117" s="80">
        <f t="shared" si="73"/>
        <v>0.60000000000000009</v>
      </c>
      <c r="H117" s="39">
        <v>5.0999999999999996</v>
      </c>
      <c r="I117" s="80">
        <f t="shared" si="74"/>
        <v>0.153</v>
      </c>
      <c r="J117" s="39">
        <v>6.9</v>
      </c>
      <c r="K117" s="80">
        <f t="shared" si="75"/>
        <v>0.20700000000000002</v>
      </c>
      <c r="L117" s="81">
        <f t="shared" si="76"/>
        <v>24</v>
      </c>
      <c r="M117" s="132" t="s">
        <v>89</v>
      </c>
      <c r="N117" s="191"/>
      <c r="O117" s="16"/>
    </row>
    <row r="118" spans="1:15" ht="15.75" customHeight="1" x14ac:dyDescent="0.3">
      <c r="A118" s="191"/>
      <c r="B118" s="79" t="s">
        <v>23</v>
      </c>
      <c r="C118" s="80">
        <v>10</v>
      </c>
      <c r="D118" s="80">
        <v>398</v>
      </c>
      <c r="E118" s="80">
        <f t="shared" si="72"/>
        <v>39.799999999999997</v>
      </c>
      <c r="F118" s="39">
        <v>0</v>
      </c>
      <c r="G118" s="80">
        <f t="shared" si="73"/>
        <v>0</v>
      </c>
      <c r="H118" s="39">
        <v>0</v>
      </c>
      <c r="I118" s="80">
        <f t="shared" si="74"/>
        <v>0</v>
      </c>
      <c r="J118" s="39">
        <v>100</v>
      </c>
      <c r="K118" s="80">
        <f t="shared" si="75"/>
        <v>10</v>
      </c>
      <c r="L118" s="81">
        <f t="shared" si="76"/>
        <v>80</v>
      </c>
      <c r="M118" s="132" t="s">
        <v>89</v>
      </c>
      <c r="N118" s="191"/>
      <c r="O118" s="16" t="s">
        <v>103</v>
      </c>
    </row>
    <row r="119" spans="1:15" ht="15.75" customHeight="1" thickBot="1" x14ac:dyDescent="0.35">
      <c r="A119" s="191"/>
      <c r="B119" s="175" t="s">
        <v>18</v>
      </c>
      <c r="C119" s="176">
        <v>50</v>
      </c>
      <c r="D119" s="176">
        <v>265</v>
      </c>
      <c r="E119" s="176">
        <f t="shared" si="72"/>
        <v>132.5</v>
      </c>
      <c r="F119" s="142">
        <v>9</v>
      </c>
      <c r="G119" s="176">
        <f t="shared" si="73"/>
        <v>4.5</v>
      </c>
      <c r="H119" s="142">
        <v>7</v>
      </c>
      <c r="I119" s="176">
        <f t="shared" si="74"/>
        <v>3.5000000000000004</v>
      </c>
      <c r="J119" s="142">
        <v>50</v>
      </c>
      <c r="K119" s="176">
        <f t="shared" si="75"/>
        <v>25</v>
      </c>
      <c r="L119" s="177">
        <f t="shared" si="76"/>
        <v>400</v>
      </c>
      <c r="M119" s="151" t="s">
        <v>89</v>
      </c>
      <c r="N119" s="191"/>
      <c r="O119" s="16" t="s">
        <v>42</v>
      </c>
    </row>
    <row r="120" spans="1:15" ht="15.75" customHeight="1" thickBot="1" x14ac:dyDescent="0.35">
      <c r="A120" s="192"/>
      <c r="B120" s="109" t="s">
        <v>24</v>
      </c>
      <c r="C120" s="178">
        <f>SUM(C113:C119)</f>
        <v>253</v>
      </c>
      <c r="D120" s="178">
        <f>SUM(D113:D119)</f>
        <v>1502</v>
      </c>
      <c r="E120" s="178">
        <f>SUM(E113:E119)</f>
        <v>468.36</v>
      </c>
      <c r="F120" s="145"/>
      <c r="G120" s="178">
        <f>SUM(G113:G119)</f>
        <v>16.799999999999997</v>
      </c>
      <c r="H120" s="145"/>
      <c r="I120" s="178">
        <f>SUM(I113:I119)</f>
        <v>10.122999999999999</v>
      </c>
      <c r="J120" s="145"/>
      <c r="K120" s="178">
        <f>SUM(K113:K119)</f>
        <v>80.807000000000002</v>
      </c>
      <c r="L120" s="178">
        <f>SUM(L113:L119)</f>
        <v>2024</v>
      </c>
      <c r="M120" s="167">
        <f>SUM(L113:L119)</f>
        <v>2024</v>
      </c>
      <c r="N120" s="23"/>
      <c r="O120" s="23"/>
    </row>
    <row r="121" spans="1:15" ht="15.75" customHeight="1" x14ac:dyDescent="0.25">
      <c r="A121" s="19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25">
      <c r="A122" s="191"/>
      <c r="B122" s="83" t="s">
        <v>32</v>
      </c>
      <c r="C122" s="84" t="s">
        <v>3</v>
      </c>
      <c r="D122" s="84" t="s">
        <v>4</v>
      </c>
      <c r="E122" s="84" t="s">
        <v>5</v>
      </c>
      <c r="F122" s="9" t="s">
        <v>6</v>
      </c>
      <c r="G122" s="84" t="s">
        <v>7</v>
      </c>
      <c r="H122" s="9" t="s">
        <v>8</v>
      </c>
      <c r="I122" s="84" t="s">
        <v>9</v>
      </c>
      <c r="J122" s="9" t="s">
        <v>10</v>
      </c>
      <c r="K122" s="84" t="s">
        <v>11</v>
      </c>
      <c r="L122" s="84" t="s">
        <v>12</v>
      </c>
      <c r="M122" s="84" t="s">
        <v>13</v>
      </c>
      <c r="N122" s="84" t="s">
        <v>14</v>
      </c>
      <c r="O122" s="85" t="s">
        <v>15</v>
      </c>
    </row>
    <row r="123" spans="1:15" ht="15.75" customHeight="1" x14ac:dyDescent="0.3">
      <c r="A123" s="191"/>
      <c r="B123" s="86" t="s">
        <v>124</v>
      </c>
      <c r="C123" s="87">
        <v>60</v>
      </c>
      <c r="D123" s="87">
        <v>296</v>
      </c>
      <c r="E123" s="87">
        <f t="shared" ref="E123:E134" si="77">D123/100*C123</f>
        <v>177.6</v>
      </c>
      <c r="F123" s="39">
        <v>16</v>
      </c>
      <c r="G123" s="87">
        <f t="shared" ref="G123:G134" si="78">F123/100*$C123</f>
        <v>9.6</v>
      </c>
      <c r="H123" s="39">
        <v>16</v>
      </c>
      <c r="I123" s="87">
        <f t="shared" ref="I123:I134" si="79">H123/100*$C123</f>
        <v>9.6</v>
      </c>
      <c r="J123" s="39">
        <v>50</v>
      </c>
      <c r="K123" s="87">
        <f t="shared" ref="K123:K134" si="80">J123/100*$C123</f>
        <v>30</v>
      </c>
      <c r="L123" s="88">
        <f t="shared" ref="L123:L134" si="81">C123*$C$4</f>
        <v>480</v>
      </c>
      <c r="M123" s="132" t="s">
        <v>89</v>
      </c>
      <c r="N123" s="195"/>
      <c r="O123" s="16" t="s">
        <v>127</v>
      </c>
    </row>
    <row r="124" spans="1:15" ht="15.75" customHeight="1" x14ac:dyDescent="0.3">
      <c r="A124" s="191"/>
      <c r="B124" s="86" t="s">
        <v>100</v>
      </c>
      <c r="C124" s="87">
        <v>20</v>
      </c>
      <c r="D124" s="87">
        <v>38</v>
      </c>
      <c r="E124" s="87">
        <f t="shared" si="77"/>
        <v>7.6</v>
      </c>
      <c r="F124" s="39">
        <v>2</v>
      </c>
      <c r="G124" s="87">
        <f t="shared" si="78"/>
        <v>0.4</v>
      </c>
      <c r="H124" s="39">
        <v>0</v>
      </c>
      <c r="I124" s="87">
        <f t="shared" si="79"/>
        <v>0</v>
      </c>
      <c r="J124" s="39">
        <v>10</v>
      </c>
      <c r="K124" s="87">
        <f t="shared" si="80"/>
        <v>2</v>
      </c>
      <c r="L124" s="88">
        <f t="shared" si="81"/>
        <v>160</v>
      </c>
      <c r="M124" s="132" t="s">
        <v>89</v>
      </c>
      <c r="N124" s="191"/>
      <c r="O124" s="16"/>
    </row>
    <row r="125" spans="1:15" ht="15.75" customHeight="1" x14ac:dyDescent="0.3">
      <c r="A125" s="191"/>
      <c r="B125" s="86" t="s">
        <v>106</v>
      </c>
      <c r="C125" s="87">
        <v>10</v>
      </c>
      <c r="D125" s="87">
        <v>899</v>
      </c>
      <c r="E125" s="87">
        <f t="shared" si="77"/>
        <v>89.9</v>
      </c>
      <c r="F125" s="39">
        <v>0</v>
      </c>
      <c r="G125" s="87">
        <f t="shared" si="78"/>
        <v>0</v>
      </c>
      <c r="H125" s="39">
        <v>0</v>
      </c>
      <c r="I125" s="87">
        <f t="shared" si="79"/>
        <v>0</v>
      </c>
      <c r="J125" s="39">
        <v>99</v>
      </c>
      <c r="K125" s="87">
        <f t="shared" si="80"/>
        <v>9.9</v>
      </c>
      <c r="L125" s="88">
        <f t="shared" si="81"/>
        <v>80</v>
      </c>
      <c r="M125" s="132" t="s">
        <v>89</v>
      </c>
      <c r="N125" s="191"/>
      <c r="O125" s="16"/>
    </row>
    <row r="126" spans="1:15" ht="15.75" customHeight="1" x14ac:dyDescent="0.3">
      <c r="A126" s="191"/>
      <c r="B126" s="86" t="s">
        <v>125</v>
      </c>
      <c r="C126" s="87">
        <v>110</v>
      </c>
      <c r="D126" s="87">
        <v>218</v>
      </c>
      <c r="E126" s="87">
        <f t="shared" si="77"/>
        <v>239.8</v>
      </c>
      <c r="F126" s="39">
        <v>15</v>
      </c>
      <c r="G126" s="87">
        <f t="shared" si="78"/>
        <v>16.5</v>
      </c>
      <c r="H126" s="39">
        <v>17</v>
      </c>
      <c r="I126" s="87">
        <f t="shared" si="79"/>
        <v>18.700000000000003</v>
      </c>
      <c r="J126" s="39">
        <v>0</v>
      </c>
      <c r="K126" s="87">
        <f t="shared" si="80"/>
        <v>0</v>
      </c>
      <c r="L126" s="88">
        <f t="shared" si="81"/>
        <v>880</v>
      </c>
      <c r="M126" s="132" t="s">
        <v>89</v>
      </c>
      <c r="N126" s="191"/>
      <c r="O126" s="16" t="s">
        <v>102</v>
      </c>
    </row>
    <row r="127" spans="1:15" ht="15.75" customHeight="1" x14ac:dyDescent="0.3">
      <c r="A127" s="191"/>
      <c r="B127" s="86" t="s">
        <v>27</v>
      </c>
      <c r="C127" s="87">
        <v>80</v>
      </c>
      <c r="D127" s="87">
        <v>181</v>
      </c>
      <c r="E127" s="87">
        <f t="shared" si="77"/>
        <v>144.80000000000001</v>
      </c>
      <c r="F127" s="39">
        <v>7</v>
      </c>
      <c r="G127" s="87">
        <f t="shared" si="78"/>
        <v>5.6000000000000005</v>
      </c>
      <c r="H127" s="39">
        <v>1</v>
      </c>
      <c r="I127" s="87">
        <f t="shared" si="79"/>
        <v>0.8</v>
      </c>
      <c r="J127" s="39">
        <v>35</v>
      </c>
      <c r="K127" s="87">
        <f t="shared" si="80"/>
        <v>28</v>
      </c>
      <c r="L127" s="88">
        <f t="shared" si="81"/>
        <v>640</v>
      </c>
      <c r="M127" s="132" t="s">
        <v>89</v>
      </c>
      <c r="N127" s="191"/>
      <c r="O127" s="16" t="s">
        <v>48</v>
      </c>
    </row>
    <row r="128" spans="1:15" ht="15.75" customHeight="1" x14ac:dyDescent="0.3">
      <c r="A128" s="191"/>
      <c r="B128" s="86" t="s">
        <v>49</v>
      </c>
      <c r="C128" s="87">
        <v>65</v>
      </c>
      <c r="D128" s="87">
        <v>15</v>
      </c>
      <c r="E128" s="87">
        <f t="shared" si="77"/>
        <v>9.75</v>
      </c>
      <c r="F128" s="39">
        <v>1</v>
      </c>
      <c r="G128" s="87">
        <f t="shared" si="78"/>
        <v>0.65</v>
      </c>
      <c r="H128" s="39">
        <v>0</v>
      </c>
      <c r="I128" s="87">
        <f t="shared" si="79"/>
        <v>0</v>
      </c>
      <c r="J128" s="39">
        <v>7</v>
      </c>
      <c r="K128" s="87">
        <f t="shared" si="80"/>
        <v>4.5500000000000007</v>
      </c>
      <c r="L128" s="88">
        <f t="shared" si="81"/>
        <v>520</v>
      </c>
      <c r="M128" s="132" t="s">
        <v>89</v>
      </c>
      <c r="N128" s="191"/>
      <c r="O128" s="16"/>
    </row>
    <row r="129" spans="1:15" ht="15.75" customHeight="1" x14ac:dyDescent="0.3">
      <c r="A129" s="191"/>
      <c r="B129" s="86" t="s">
        <v>50</v>
      </c>
      <c r="C129" s="87">
        <v>65</v>
      </c>
      <c r="D129" s="87">
        <v>38</v>
      </c>
      <c r="E129" s="87">
        <f t="shared" si="77"/>
        <v>24.7</v>
      </c>
      <c r="F129" s="39">
        <v>2</v>
      </c>
      <c r="G129" s="87">
        <f t="shared" si="78"/>
        <v>1.3</v>
      </c>
      <c r="H129" s="39">
        <v>1</v>
      </c>
      <c r="I129" s="87">
        <f t="shared" si="79"/>
        <v>0.65</v>
      </c>
      <c r="J129" s="39">
        <v>5</v>
      </c>
      <c r="K129" s="87">
        <f t="shared" si="80"/>
        <v>3.25</v>
      </c>
      <c r="L129" s="88">
        <f t="shared" si="81"/>
        <v>520</v>
      </c>
      <c r="M129" s="132" t="s">
        <v>89</v>
      </c>
      <c r="N129" s="191"/>
      <c r="O129" s="16"/>
    </row>
    <row r="130" spans="1:15" ht="15.75" customHeight="1" x14ac:dyDescent="0.3">
      <c r="A130" s="191"/>
      <c r="B130" s="86" t="s">
        <v>126</v>
      </c>
      <c r="C130" s="87">
        <v>10</v>
      </c>
      <c r="D130" s="87">
        <v>899</v>
      </c>
      <c r="E130" s="87">
        <f t="shared" si="77"/>
        <v>89.9</v>
      </c>
      <c r="F130" s="39">
        <v>0</v>
      </c>
      <c r="G130" s="87">
        <f t="shared" si="78"/>
        <v>0</v>
      </c>
      <c r="H130" s="39">
        <v>0</v>
      </c>
      <c r="I130" s="87">
        <f t="shared" si="79"/>
        <v>0</v>
      </c>
      <c r="J130" s="39">
        <v>99</v>
      </c>
      <c r="K130" s="87">
        <f t="shared" si="80"/>
        <v>9.9</v>
      </c>
      <c r="L130" s="88">
        <f t="shared" si="81"/>
        <v>80</v>
      </c>
      <c r="M130" s="132" t="s">
        <v>89</v>
      </c>
      <c r="N130" s="191"/>
      <c r="O130" s="16"/>
    </row>
    <row r="131" spans="1:15" ht="15.75" customHeight="1" x14ac:dyDescent="0.3">
      <c r="A131" s="191"/>
      <c r="B131" s="86" t="s">
        <v>51</v>
      </c>
      <c r="C131" s="87">
        <v>42</v>
      </c>
      <c r="D131" s="87">
        <v>327</v>
      </c>
      <c r="E131" s="87">
        <f t="shared" si="77"/>
        <v>137.34</v>
      </c>
      <c r="F131" s="39">
        <v>0.1</v>
      </c>
      <c r="G131" s="87">
        <f t="shared" si="78"/>
        <v>4.2000000000000003E-2</v>
      </c>
      <c r="H131" s="39">
        <v>0</v>
      </c>
      <c r="I131" s="87">
        <f t="shared" si="79"/>
        <v>0</v>
      </c>
      <c r="J131" s="39">
        <v>80</v>
      </c>
      <c r="K131" s="87">
        <f t="shared" si="80"/>
        <v>33.6</v>
      </c>
      <c r="L131" s="88">
        <f t="shared" si="81"/>
        <v>336</v>
      </c>
      <c r="M131" s="132" t="s">
        <v>89</v>
      </c>
      <c r="N131" s="191"/>
      <c r="O131" s="16"/>
    </row>
    <row r="132" spans="1:15" ht="15.75" customHeight="1" x14ac:dyDescent="0.3">
      <c r="A132" s="191"/>
      <c r="B132" s="86" t="s">
        <v>36</v>
      </c>
      <c r="C132" s="87">
        <v>5</v>
      </c>
      <c r="D132" s="87">
        <v>152</v>
      </c>
      <c r="E132" s="87">
        <f t="shared" si="77"/>
        <v>7.6</v>
      </c>
      <c r="F132" s="39">
        <v>20</v>
      </c>
      <c r="G132" s="87">
        <f t="shared" si="78"/>
        <v>1</v>
      </c>
      <c r="H132" s="39">
        <v>5.0999999999999996</v>
      </c>
      <c r="I132" s="87">
        <f t="shared" si="79"/>
        <v>0.255</v>
      </c>
      <c r="J132" s="39">
        <v>6.9</v>
      </c>
      <c r="K132" s="87">
        <f t="shared" si="80"/>
        <v>0.34500000000000003</v>
      </c>
      <c r="L132" s="88">
        <f t="shared" si="81"/>
        <v>40</v>
      </c>
      <c r="M132" s="132" t="s">
        <v>89</v>
      </c>
      <c r="N132" s="191"/>
      <c r="O132" s="16"/>
    </row>
    <row r="133" spans="1:15" ht="15.75" customHeight="1" x14ac:dyDescent="0.3">
      <c r="A133" s="191"/>
      <c r="B133" s="86" t="s">
        <v>23</v>
      </c>
      <c r="C133" s="87">
        <v>10</v>
      </c>
      <c r="D133" s="87">
        <v>398</v>
      </c>
      <c r="E133" s="87">
        <f t="shared" si="77"/>
        <v>39.799999999999997</v>
      </c>
      <c r="F133" s="39">
        <v>0</v>
      </c>
      <c r="G133" s="87">
        <f t="shared" si="78"/>
        <v>0</v>
      </c>
      <c r="H133" s="39">
        <v>0</v>
      </c>
      <c r="I133" s="87">
        <f t="shared" si="79"/>
        <v>0</v>
      </c>
      <c r="J133" s="39">
        <v>100</v>
      </c>
      <c r="K133" s="87">
        <f t="shared" si="80"/>
        <v>10</v>
      </c>
      <c r="L133" s="88">
        <f t="shared" si="81"/>
        <v>80</v>
      </c>
      <c r="M133" s="132" t="s">
        <v>89</v>
      </c>
      <c r="N133" s="191"/>
      <c r="O133" s="16" t="s">
        <v>103</v>
      </c>
    </row>
    <row r="134" spans="1:15" ht="15.75" customHeight="1" thickBot="1" x14ac:dyDescent="0.35">
      <c r="A134" s="191"/>
      <c r="B134" s="179" t="s">
        <v>37</v>
      </c>
      <c r="C134" s="180">
        <v>10</v>
      </c>
      <c r="D134" s="180">
        <v>0</v>
      </c>
      <c r="E134" s="180">
        <f t="shared" si="77"/>
        <v>0</v>
      </c>
      <c r="F134" s="142">
        <v>0</v>
      </c>
      <c r="G134" s="180">
        <f t="shared" si="78"/>
        <v>0</v>
      </c>
      <c r="H134" s="142">
        <v>0</v>
      </c>
      <c r="I134" s="180">
        <f t="shared" si="79"/>
        <v>0</v>
      </c>
      <c r="J134" s="142">
        <v>0</v>
      </c>
      <c r="K134" s="180">
        <f t="shared" si="80"/>
        <v>0</v>
      </c>
      <c r="L134" s="181">
        <f t="shared" si="81"/>
        <v>80</v>
      </c>
      <c r="M134" s="151" t="s">
        <v>89</v>
      </c>
      <c r="N134" s="197"/>
      <c r="O134" s="16" t="s">
        <v>38</v>
      </c>
    </row>
    <row r="135" spans="1:15" ht="15.75" customHeight="1" thickBot="1" x14ac:dyDescent="0.35">
      <c r="A135" s="192"/>
      <c r="B135" s="109" t="s">
        <v>24</v>
      </c>
      <c r="C135" s="182">
        <f>SUM(C123:C134)</f>
        <v>487</v>
      </c>
      <c r="D135" s="182">
        <f>SUM(D123:D134)</f>
        <v>3461</v>
      </c>
      <c r="E135" s="182">
        <f>SUM(E123:E134)</f>
        <v>968.79000000000008</v>
      </c>
      <c r="F135" s="145"/>
      <c r="G135" s="182">
        <f>SUM(G123:G134)</f>
        <v>35.091999999999999</v>
      </c>
      <c r="H135" s="145"/>
      <c r="I135" s="182">
        <f>SUM(I123:I134)</f>
        <v>30.005000000000003</v>
      </c>
      <c r="J135" s="145"/>
      <c r="K135" s="182">
        <f>SUM(K123:K134)</f>
        <v>131.54500000000002</v>
      </c>
      <c r="L135" s="182">
        <f>SUM(L123:L134)</f>
        <v>3896</v>
      </c>
      <c r="M135" s="167">
        <f>SUM(L123:L134)</f>
        <v>3896</v>
      </c>
      <c r="N135" s="23"/>
      <c r="O135" s="23"/>
    </row>
    <row r="136" spans="1:15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9">
        <f>M135+M120+M105+M90+M78+M61+M46+M34+M17</f>
        <v>26000</v>
      </c>
      <c r="N136" s="1"/>
      <c r="O136" s="1"/>
    </row>
    <row r="137" spans="1:1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3">
      <c r="A138" s="1"/>
      <c r="B138" s="90" t="s">
        <v>52</v>
      </c>
      <c r="C138" s="91"/>
      <c r="D138" s="91"/>
      <c r="E138" s="9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3">
      <c r="A139" s="1"/>
      <c r="B139" s="92" t="s">
        <v>53</v>
      </c>
      <c r="C139" s="93">
        <f>C17+C21+C34+C46</f>
        <v>1035</v>
      </c>
      <c r="D139" s="91"/>
      <c r="E139" s="9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3">
      <c r="A140" s="1"/>
      <c r="B140" s="92" t="s">
        <v>54</v>
      </c>
      <c r="C140" s="93">
        <f>C61+C65+C78+C90</f>
        <v>1082</v>
      </c>
      <c r="D140" s="91"/>
      <c r="E140" s="9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3">
      <c r="A141" s="1"/>
      <c r="B141" s="92" t="s">
        <v>55</v>
      </c>
      <c r="C141" s="93">
        <f>C105+C109+C120+C135</f>
        <v>1026</v>
      </c>
      <c r="D141" s="91"/>
      <c r="E141" s="9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3">
      <c r="A142" s="1"/>
      <c r="B142" s="94" t="s">
        <v>56</v>
      </c>
      <c r="C142" s="95">
        <f>AVERAGE(C139:C141)</f>
        <v>1047.6666666666667</v>
      </c>
      <c r="D142" s="91"/>
      <c r="E142" s="9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3">
      <c r="A143" s="1"/>
      <c r="B143" s="92" t="s">
        <v>57</v>
      </c>
      <c r="C143" s="93">
        <f>L17+L21+L34+L46</f>
        <v>8280</v>
      </c>
      <c r="D143" s="91"/>
      <c r="E143" s="9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3">
      <c r="A144" s="1"/>
      <c r="B144" s="92" t="s">
        <v>58</v>
      </c>
      <c r="C144" s="93">
        <f>L61+L65+L78+L90</f>
        <v>8656</v>
      </c>
      <c r="D144" s="91"/>
      <c r="E144" s="9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3">
      <c r="A145" s="1"/>
      <c r="B145" s="92" t="s">
        <v>59</v>
      </c>
      <c r="C145" s="93">
        <f>L105+L109+L120+L135</f>
        <v>8208</v>
      </c>
      <c r="D145" s="91"/>
      <c r="E145" s="9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3">
      <c r="A146" s="1"/>
      <c r="B146" s="94" t="s">
        <v>60</v>
      </c>
      <c r="C146" s="95">
        <f>AVERAGE(C143:C145)</f>
        <v>8381.3333333333339</v>
      </c>
      <c r="D146" s="91"/>
      <c r="E146" s="9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3">
      <c r="A147" s="1"/>
      <c r="B147" s="92" t="s">
        <v>61</v>
      </c>
      <c r="C147" s="93">
        <f>E17+E21+E34+E46</f>
        <v>2503.1800000000003</v>
      </c>
      <c r="D147" s="91"/>
      <c r="E147" s="9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3">
      <c r="A148" s="1"/>
      <c r="B148" s="92" t="s">
        <v>62</v>
      </c>
      <c r="C148" s="93">
        <f>E61+E65+E78+E90</f>
        <v>2374.65</v>
      </c>
      <c r="D148" s="91"/>
      <c r="E148" s="9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3">
      <c r="A149" s="1"/>
      <c r="B149" s="92" t="s">
        <v>63</v>
      </c>
      <c r="C149" s="93">
        <f>E105+E109+E120+E135</f>
        <v>2602.16</v>
      </c>
      <c r="D149" s="91"/>
      <c r="E149" s="9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3">
      <c r="A150" s="1"/>
      <c r="B150" s="94" t="s">
        <v>64</v>
      </c>
      <c r="C150" s="95">
        <f>AVERAGE(C147:C149)</f>
        <v>2493.33</v>
      </c>
      <c r="D150" s="91"/>
      <c r="E150" s="9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3">
      <c r="A151" s="1"/>
      <c r="B151" s="92" t="s">
        <v>65</v>
      </c>
      <c r="C151" s="93">
        <f>G17+G21+G34+G46</f>
        <v>78.204999999999998</v>
      </c>
      <c r="D151" s="91"/>
      <c r="E151" s="9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3">
      <c r="A152" s="1"/>
      <c r="B152" s="92" t="s">
        <v>66</v>
      </c>
      <c r="C152" s="93">
        <f>G61+G65+G78+G90</f>
        <v>70.425000000000011</v>
      </c>
      <c r="D152" s="91"/>
      <c r="E152" s="9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3">
      <c r="A153" s="1"/>
      <c r="B153" s="92" t="s">
        <v>67</v>
      </c>
      <c r="C153" s="93">
        <f>G105+G109+G120+G135</f>
        <v>85.796999999999997</v>
      </c>
      <c r="D153" s="91"/>
      <c r="E153" s="9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3">
      <c r="A154" s="1"/>
      <c r="B154" s="94" t="s">
        <v>68</v>
      </c>
      <c r="C154" s="95">
        <f>AVERAGE(C151:C153)</f>
        <v>78.142333333333326</v>
      </c>
      <c r="D154" s="91"/>
      <c r="E154" s="9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3">
      <c r="A155" s="1"/>
      <c r="B155" s="92" t="s">
        <v>69</v>
      </c>
      <c r="C155" s="93">
        <f>I17+I21+I34+I46</f>
        <v>90.10599999999998</v>
      </c>
      <c r="D155" s="91"/>
      <c r="E155" s="9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3">
      <c r="A156" s="1"/>
      <c r="B156" s="92" t="s">
        <v>70</v>
      </c>
      <c r="C156" s="93">
        <f>I61+I65+I78+I90</f>
        <v>77.304000000000002</v>
      </c>
      <c r="D156" s="91"/>
      <c r="E156" s="9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3">
      <c r="A157" s="1"/>
      <c r="B157" s="92" t="s">
        <v>71</v>
      </c>
      <c r="C157" s="93">
        <f>I105+I109+I120+I135</f>
        <v>103.59100000000001</v>
      </c>
      <c r="D157" s="91"/>
      <c r="E157" s="9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3">
      <c r="A158" s="1"/>
      <c r="B158" s="94" t="s">
        <v>72</v>
      </c>
      <c r="C158" s="95">
        <f>AVERAGE(C155:C157)</f>
        <v>90.333666666666659</v>
      </c>
      <c r="D158" s="91"/>
      <c r="E158" s="9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3">
      <c r="A159" s="1"/>
      <c r="B159" s="92" t="s">
        <v>73</v>
      </c>
      <c r="C159" s="93">
        <f>K17+K21+K34+K46</f>
        <v>376.97800000000001</v>
      </c>
      <c r="D159" s="91"/>
      <c r="E159" s="9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3">
      <c r="A160" s="1"/>
      <c r="B160" s="92" t="s">
        <v>74</v>
      </c>
      <c r="C160" s="93">
        <f>K61+K65+K78+K90</f>
        <v>365.59799999999996</v>
      </c>
      <c r="D160" s="91"/>
      <c r="E160" s="9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3">
      <c r="A161" s="1"/>
      <c r="B161" s="92" t="s">
        <v>75</v>
      </c>
      <c r="C161" s="93">
        <f>K105+K109+K120+K135</f>
        <v>335.86900000000003</v>
      </c>
      <c r="D161" s="91"/>
      <c r="E161" s="9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3">
      <c r="A162" s="1"/>
      <c r="B162" s="94" t="s">
        <v>72</v>
      </c>
      <c r="C162" s="95">
        <f>AVERAGE(C159:C161)</f>
        <v>359.48166666666674</v>
      </c>
      <c r="D162" s="91"/>
      <c r="E162" s="9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3">
      <c r="A163" s="1"/>
      <c r="B163" s="92" t="s">
        <v>76</v>
      </c>
      <c r="C163" s="96">
        <f t="shared" ref="C163:C165" si="82">C151/C159*4</f>
        <v>0.82980969711760366</v>
      </c>
      <c r="D163" s="96">
        <f t="shared" ref="D163:D165" si="83">C155/C159*4</f>
        <v>0.95608762315042239</v>
      </c>
      <c r="E163" s="5">
        <v>4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3">
      <c r="A164" s="1"/>
      <c r="B164" s="92" t="s">
        <v>77</v>
      </c>
      <c r="C164" s="96">
        <f t="shared" si="82"/>
        <v>0.77051843828467359</v>
      </c>
      <c r="D164" s="96">
        <f t="shared" si="83"/>
        <v>0.845781432064727</v>
      </c>
      <c r="E164" s="5">
        <v>4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3">
      <c r="A165" s="1"/>
      <c r="B165" s="92" t="s">
        <v>78</v>
      </c>
      <c r="C165" s="96">
        <f t="shared" si="82"/>
        <v>1.0217912340823356</v>
      </c>
      <c r="D165" s="96">
        <f t="shared" si="83"/>
        <v>1.233707189410157</v>
      </c>
      <c r="E165" s="5">
        <v>4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3">
      <c r="A166" s="1"/>
      <c r="B166" s="97" t="s">
        <v>79</v>
      </c>
      <c r="C166" s="98">
        <f t="shared" ref="C166:D166" si="84">AVERAGE(C163:C165)</f>
        <v>0.87403978982820429</v>
      </c>
      <c r="D166" s="98">
        <f t="shared" si="84"/>
        <v>1.0118587482084356</v>
      </c>
      <c r="E166" s="99">
        <v>4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3">
      <c r="A167" s="1"/>
      <c r="B167" s="92" t="s">
        <v>80</v>
      </c>
      <c r="C167" s="93"/>
      <c r="D167" s="91"/>
      <c r="E167" s="9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3">
      <c r="A168" s="1"/>
      <c r="B168" s="100" t="s">
        <v>81</v>
      </c>
      <c r="C168" s="93"/>
      <c r="D168" s="91"/>
      <c r="E168" s="9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3">
      <c r="A169" s="1"/>
      <c r="B169" s="100" t="s">
        <v>82</v>
      </c>
      <c r="C169" s="93"/>
      <c r="D169" s="91"/>
      <c r="E169" s="9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3">
      <c r="A170" s="1"/>
      <c r="B170" s="100" t="s">
        <v>83</v>
      </c>
      <c r="C170" s="93"/>
      <c r="D170" s="91"/>
      <c r="E170" s="9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3">
      <c r="A171" s="1"/>
      <c r="B171" s="100" t="s">
        <v>84</v>
      </c>
      <c r="C171" s="93"/>
      <c r="D171" s="91"/>
      <c r="E171" s="9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6.25" customHeight="1" x14ac:dyDescent="0.3">
      <c r="A172" s="1"/>
      <c r="B172" s="101" t="s">
        <v>85</v>
      </c>
      <c r="C172" s="95"/>
      <c r="D172" s="91"/>
      <c r="E172" s="9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6.25" customHeight="1" x14ac:dyDescent="0.3">
      <c r="A173" s="1"/>
      <c r="B173" s="101" t="s">
        <v>86</v>
      </c>
      <c r="C173" s="95"/>
      <c r="D173" s="91"/>
      <c r="E173" s="9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.2" x14ac:dyDescent="0.25"/>
    <row r="375" spans="1:15" ht="13.2" x14ac:dyDescent="0.25"/>
    <row r="376" spans="1:15" ht="13.2" x14ac:dyDescent="0.25"/>
    <row r="377" spans="1:15" ht="13.2" x14ac:dyDescent="0.25"/>
    <row r="378" spans="1:15" ht="13.2" x14ac:dyDescent="0.25"/>
    <row r="379" spans="1:15" ht="13.2" x14ac:dyDescent="0.25"/>
    <row r="380" spans="1:15" ht="13.2" x14ac:dyDescent="0.25"/>
    <row r="381" spans="1:15" ht="13.2" x14ac:dyDescent="0.25"/>
    <row r="382" spans="1:15" ht="13.2" x14ac:dyDescent="0.25"/>
    <row r="383" spans="1:15" ht="13.2" x14ac:dyDescent="0.25"/>
    <row r="384" spans="1:15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  <row r="1001" ht="13.2" x14ac:dyDescent="0.25"/>
    <row r="1002" ht="13.2" x14ac:dyDescent="0.25"/>
    <row r="1003" ht="13.2" x14ac:dyDescent="0.25"/>
    <row r="1004" ht="13.2" x14ac:dyDescent="0.25"/>
  </sheetData>
  <mergeCells count="15">
    <mergeCell ref="A92:O92"/>
    <mergeCell ref="A94:A135"/>
    <mergeCell ref="N95:N104"/>
    <mergeCell ref="N113:N119"/>
    <mergeCell ref="N123:N134"/>
    <mergeCell ref="A48:O48"/>
    <mergeCell ref="A50:A90"/>
    <mergeCell ref="H1:J1"/>
    <mergeCell ref="A6:A46"/>
    <mergeCell ref="N7:N16"/>
    <mergeCell ref="N25:N33"/>
    <mergeCell ref="N37:N45"/>
    <mergeCell ref="N51:N60"/>
    <mergeCell ref="N69:N77"/>
    <mergeCell ref="N81:N89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El`Turista</dc:creator>
  <cp:lastModifiedBy>Скубашевский Павел Анатольевич</cp:lastModifiedBy>
  <dcterms:created xsi:type="dcterms:W3CDTF">2022-11-12T09:23:34Z</dcterms:created>
  <dcterms:modified xsi:type="dcterms:W3CDTF">2023-11-13T12:25:10Z</dcterms:modified>
</cp:coreProperties>
</file>