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Кошак\Desktop\МКВ\Курсовая СУ 2023-2024\"/>
    </mc:Choice>
  </mc:AlternateContent>
  <xr:revisionPtr revIDLastSave="0" documentId="13_ncr:1_{F7CBE1F9-281A-4FD4-9BF2-30B1C4FFF9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Лист1!$A$5:$D$5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" l="1"/>
  <c r="G65" i="1"/>
  <c r="H105" i="1"/>
  <c r="H87" i="1"/>
  <c r="I87" i="1" s="1"/>
  <c r="J87" i="1" s="1"/>
  <c r="H99" i="1"/>
  <c r="I99" i="1" s="1"/>
  <c r="J99" i="1" s="1"/>
  <c r="H98" i="1"/>
  <c r="I98" i="1" s="1"/>
  <c r="J98" i="1" s="1"/>
  <c r="H97" i="1"/>
  <c r="H84" i="1"/>
  <c r="I82" i="1"/>
  <c r="J82" i="1" s="1"/>
  <c r="F82" i="1"/>
  <c r="F83" i="1"/>
  <c r="I83" i="1" s="1"/>
  <c r="J83" i="1" s="1"/>
  <c r="G8" i="1"/>
  <c r="G7" i="1"/>
  <c r="I103" i="1"/>
  <c r="J103" i="1" s="1"/>
  <c r="I93" i="1"/>
  <c r="J93" i="1" s="1"/>
  <c r="I85" i="1"/>
  <c r="J85" i="1" s="1"/>
  <c r="F81" i="1"/>
  <c r="I81" i="1" s="1"/>
  <c r="J81" i="1" s="1"/>
  <c r="I80" i="1"/>
  <c r="J80" i="1" s="1"/>
  <c r="F80" i="1"/>
  <c r="I79" i="1"/>
  <c r="J79" i="1" s="1"/>
  <c r="I67" i="1"/>
  <c r="D60" i="1" s="1"/>
  <c r="F56" i="1"/>
  <c r="H56" i="1" s="1"/>
  <c r="I56" i="1" s="1"/>
  <c r="J56" i="1" s="1"/>
  <c r="F55" i="1"/>
  <c r="H55" i="1" s="1"/>
  <c r="I55" i="1" s="1"/>
  <c r="J55" i="1" s="1"/>
  <c r="F54" i="1"/>
  <c r="H54" i="1" s="1"/>
  <c r="I54" i="1" s="1"/>
  <c r="J54" i="1" s="1"/>
  <c r="F53" i="1"/>
  <c r="H53" i="1" s="1"/>
  <c r="I53" i="1" s="1"/>
  <c r="J53" i="1" s="1"/>
  <c r="F52" i="1"/>
  <c r="H52" i="1" s="1"/>
  <c r="I52" i="1" s="1"/>
  <c r="J52" i="1" s="1"/>
  <c r="F51" i="1"/>
  <c r="H51" i="1" s="1"/>
  <c r="I51" i="1" s="1"/>
  <c r="J51" i="1" s="1"/>
  <c r="F50" i="1"/>
  <c r="H50" i="1" s="1"/>
  <c r="I50" i="1" s="1"/>
  <c r="J50" i="1" s="1"/>
  <c r="F49" i="1"/>
  <c r="H49" i="1" s="1"/>
  <c r="I49" i="1" s="1"/>
  <c r="J49" i="1" s="1"/>
  <c r="F48" i="1"/>
  <c r="H48" i="1" s="1"/>
  <c r="I48" i="1" s="1"/>
  <c r="J48" i="1" s="1"/>
  <c r="F47" i="1"/>
  <c r="H47" i="1" s="1"/>
  <c r="I47" i="1" s="1"/>
  <c r="J47" i="1" s="1"/>
  <c r="F46" i="1"/>
  <c r="H46" i="1" s="1"/>
  <c r="I46" i="1" s="1"/>
  <c r="J46" i="1" s="1"/>
  <c r="F45" i="1"/>
  <c r="H45" i="1" s="1"/>
  <c r="I45" i="1" s="1"/>
  <c r="J45" i="1" s="1"/>
  <c r="F44" i="1"/>
  <c r="H44" i="1" s="1"/>
  <c r="I44" i="1" s="1"/>
  <c r="J44" i="1" s="1"/>
  <c r="F43" i="1"/>
  <c r="H43" i="1" s="1"/>
  <c r="I43" i="1" s="1"/>
  <c r="J43" i="1" s="1"/>
  <c r="F42" i="1"/>
  <c r="H42" i="1" s="1"/>
  <c r="I42" i="1" s="1"/>
  <c r="J42" i="1" s="1"/>
  <c r="F41" i="1"/>
  <c r="H41" i="1" s="1"/>
  <c r="I41" i="1" s="1"/>
  <c r="J41" i="1" s="1"/>
  <c r="F40" i="1"/>
  <c r="H40" i="1" s="1"/>
  <c r="I40" i="1" s="1"/>
  <c r="J40" i="1" s="1"/>
  <c r="F39" i="1"/>
  <c r="H39" i="1" s="1"/>
  <c r="I39" i="1" s="1"/>
  <c r="J39" i="1" s="1"/>
  <c r="F38" i="1"/>
  <c r="H38" i="1" s="1"/>
  <c r="I38" i="1" s="1"/>
  <c r="J38" i="1" s="1"/>
  <c r="F37" i="1"/>
  <c r="H37" i="1" s="1"/>
  <c r="I37" i="1" s="1"/>
  <c r="J37" i="1" s="1"/>
  <c r="F36" i="1"/>
  <c r="H36" i="1" s="1"/>
  <c r="I36" i="1" s="1"/>
  <c r="J36" i="1" s="1"/>
  <c r="F35" i="1"/>
  <c r="H35" i="1" s="1"/>
  <c r="I35" i="1" s="1"/>
  <c r="J35" i="1" s="1"/>
  <c r="F34" i="1"/>
  <c r="H34" i="1" s="1"/>
  <c r="I34" i="1" s="1"/>
  <c r="J34" i="1" s="1"/>
  <c r="H21" i="1"/>
  <c r="I21" i="1" s="1"/>
  <c r="J21" i="1" s="1"/>
  <c r="F23" i="1"/>
  <c r="H23" i="1" s="1"/>
  <c r="I23" i="1" s="1"/>
  <c r="J23" i="1" s="1"/>
  <c r="F24" i="1"/>
  <c r="H24" i="1" s="1"/>
  <c r="I24" i="1" s="1"/>
  <c r="J24" i="1" s="1"/>
  <c r="F25" i="1"/>
  <c r="H25" i="1" s="1"/>
  <c r="I25" i="1" s="1"/>
  <c r="J25" i="1" s="1"/>
  <c r="F26" i="1"/>
  <c r="H26" i="1" s="1"/>
  <c r="I26" i="1" s="1"/>
  <c r="J26" i="1" s="1"/>
  <c r="F27" i="1"/>
  <c r="H27" i="1" s="1"/>
  <c r="I27" i="1" s="1"/>
  <c r="J27" i="1" s="1"/>
  <c r="F28" i="1"/>
  <c r="H28" i="1" s="1"/>
  <c r="I28" i="1" s="1"/>
  <c r="J28" i="1" s="1"/>
  <c r="F29" i="1"/>
  <c r="H29" i="1" s="1"/>
  <c r="I29" i="1" s="1"/>
  <c r="J29" i="1" s="1"/>
  <c r="F30" i="1"/>
  <c r="H30" i="1" s="1"/>
  <c r="I30" i="1" s="1"/>
  <c r="J30" i="1" s="1"/>
  <c r="F31" i="1"/>
  <c r="H31" i="1" s="1"/>
  <c r="I31" i="1" s="1"/>
  <c r="J31" i="1" s="1"/>
  <c r="F32" i="1"/>
  <c r="H32" i="1" s="1"/>
  <c r="I32" i="1" s="1"/>
  <c r="J32" i="1" s="1"/>
  <c r="F33" i="1"/>
  <c r="H33" i="1" s="1"/>
  <c r="I33" i="1" s="1"/>
  <c r="J33" i="1" s="1"/>
  <c r="F22" i="1"/>
  <c r="H22" i="1" s="1"/>
  <c r="I22" i="1" s="1"/>
  <c r="J22" i="1" s="1"/>
  <c r="G83" i="1" l="1"/>
  <c r="F84" i="1" s="1"/>
  <c r="G84" i="1" s="1"/>
  <c r="F85" i="1" s="1"/>
  <c r="G85" i="1" s="1"/>
  <c r="F86" i="1" s="1"/>
  <c r="G86" i="1" s="1"/>
  <c r="F87" i="1" s="1"/>
  <c r="G87" i="1" s="1"/>
  <c r="F88" i="1" s="1"/>
  <c r="G88" i="1" s="1"/>
  <c r="F89" i="1" s="1"/>
  <c r="G89" i="1" s="1"/>
  <c r="F90" i="1" s="1"/>
  <c r="G90" i="1" s="1"/>
  <c r="F91" i="1" s="1"/>
  <c r="G91" i="1" s="1"/>
  <c r="F92" i="1" s="1"/>
  <c r="G92" i="1" s="1"/>
  <c r="F93" i="1" s="1"/>
  <c r="G93" i="1" s="1"/>
  <c r="I86" i="1"/>
  <c r="J86" i="1" s="1"/>
  <c r="I84" i="1"/>
  <c r="J84" i="1" s="1"/>
  <c r="J57" i="1"/>
  <c r="B18" i="1" s="1"/>
  <c r="G18" i="1" s="1"/>
  <c r="F2" i="1" s="1"/>
  <c r="I9" i="1"/>
  <c r="D2" i="1" s="1"/>
  <c r="B2" i="1" l="1"/>
  <c r="F94" i="1" l="1"/>
  <c r="G94" i="1" s="1"/>
  <c r="I94" i="1" l="1"/>
  <c r="J94" i="1" s="1"/>
  <c r="F95" i="1"/>
  <c r="G95" i="1" s="1"/>
  <c r="I95" i="1" l="1"/>
  <c r="J95" i="1" s="1"/>
  <c r="F96" i="1"/>
  <c r="G96" i="1" s="1"/>
  <c r="I96" i="1" l="1"/>
  <c r="J96" i="1" s="1"/>
  <c r="F97" i="1"/>
  <c r="G97" i="1" s="1"/>
  <c r="I97" i="1" l="1"/>
  <c r="J97" i="1" s="1"/>
  <c r="F98" i="1"/>
  <c r="G98" i="1" s="1"/>
  <c r="F99" i="1" l="1"/>
  <c r="I100" i="1"/>
  <c r="J100" i="1" s="1"/>
  <c r="G99" i="1" l="1"/>
  <c r="F100" i="1" s="1"/>
  <c r="I101" i="1"/>
  <c r="J101" i="1" s="1"/>
  <c r="G100" i="1" l="1"/>
  <c r="F101" i="1" s="1"/>
  <c r="G101" i="1" s="1"/>
  <c r="F102" i="1" s="1"/>
  <c r="G102" i="1" s="1"/>
  <c r="I102" i="1"/>
  <c r="J102" i="1" s="1"/>
  <c r="F103" i="1" l="1"/>
  <c r="I104" i="1"/>
  <c r="J104" i="1" s="1"/>
  <c r="G103" i="1" l="1"/>
  <c r="F104" i="1" s="1"/>
  <c r="I105" i="1"/>
  <c r="J105" i="1" s="1"/>
  <c r="J106" i="1" s="1"/>
  <c r="B76" i="1" s="1"/>
  <c r="G104" i="1" l="1"/>
  <c r="F105" i="1" s="1"/>
  <c r="G105" i="1" s="1"/>
  <c r="A76" i="1" s="1"/>
  <c r="G76" i="1" s="1"/>
  <c r="F60" i="1" s="1"/>
  <c r="B60" i="1" s="1"/>
</calcChain>
</file>

<file path=xl/sharedStrings.xml><?xml version="1.0" encoding="utf-8"?>
<sst xmlns="http://schemas.openxmlformats.org/spreadsheetml/2006/main" count="225" uniqueCount="55">
  <si>
    <t>КС</t>
  </si>
  <si>
    <t>S</t>
  </si>
  <si>
    <t>I</t>
  </si>
  <si>
    <t>A</t>
  </si>
  <si>
    <t>перевал 2273 м</t>
  </si>
  <si>
    <t>перевал Дарада-Мурадинский</t>
  </si>
  <si>
    <t>перевал Арчалавар</t>
  </si>
  <si>
    <t>траверс Гимринского хр.</t>
  </si>
  <si>
    <t>перевал 2430</t>
  </si>
  <si>
    <t>перевал Чирагский</t>
  </si>
  <si>
    <t>траверс Кегерского плато</t>
  </si>
  <si>
    <t>траверс хребта Каратюбе</t>
  </si>
  <si>
    <t>траверс хребта Надыр-Бек</t>
  </si>
  <si>
    <t>Препятствие</t>
  </si>
  <si>
    <t>КТ</t>
  </si>
  <si>
    <t>Баллы</t>
  </si>
  <si>
    <t>Хронология</t>
  </si>
  <si>
    <t>Баллы мин</t>
  </si>
  <si>
    <t>В зачет</t>
  </si>
  <si>
    <t>Макс</t>
  </si>
  <si>
    <t>Кэп</t>
  </si>
  <si>
    <t>ЛП</t>
  </si>
  <si>
    <t>Тф</t>
  </si>
  <si>
    <t>Lн</t>
  </si>
  <si>
    <t>Тн</t>
  </si>
  <si>
    <t>Lф</t>
  </si>
  <si>
    <t>Покрытие</t>
  </si>
  <si>
    <t>Начало</t>
  </si>
  <si>
    <t>Конец</t>
  </si>
  <si>
    <t>Кэп i</t>
  </si>
  <si>
    <t>µ i</t>
  </si>
  <si>
    <t>L i</t>
  </si>
  <si>
    <t>Итог</t>
  </si>
  <si>
    <t>Тип дороги</t>
  </si>
  <si>
    <t>День</t>
  </si>
  <si>
    <t>выс (0.8-1.1)</t>
  </si>
  <si>
    <t>Кпк</t>
  </si>
  <si>
    <t>хор (1.11-1.5)</t>
  </si>
  <si>
    <t>сре (1.51-1.9)</t>
  </si>
  <si>
    <t>низ (1.91-2.4)</t>
  </si>
  <si>
    <t>св/н (от 2.41)</t>
  </si>
  <si>
    <t>Песок, укатанный, сухой</t>
  </si>
  <si>
    <t>Камень, разбитый, сухой</t>
  </si>
  <si>
    <t>Асфальт, хороший, сухой</t>
  </si>
  <si>
    <t>Грунт, хороший, сухой</t>
  </si>
  <si>
    <t>Гравий, хороший, сухой</t>
  </si>
  <si>
    <t>Глина, хорошая, сухая</t>
  </si>
  <si>
    <t>Камень, хороший, сухой</t>
  </si>
  <si>
    <t>Гравий, разбитый, сухой</t>
  </si>
  <si>
    <t>Грунт. Разбитый, сухой</t>
  </si>
  <si>
    <t>Основной вар</t>
  </si>
  <si>
    <t>соответствует 3 к.с. (от 18 до 34)</t>
  </si>
  <si>
    <t>Запасной вар</t>
  </si>
  <si>
    <t>траверс хр. Надыр-Бек (6625)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</si>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</sst>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1" applyBorder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lotrex.ru/trackview.php?file=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workbookViewId="0">
      <selection activeCell="H69" sqref="H69"/>
    </sheetView>
  </sheetViews>
  <sheetFormatPr defaultRowHeight="15" outlineLevelRow="1" x14ac:dyDescent="0.25"/>
  <cols>
    <col min="1" max="1" width="14.7109375" customWidth="1"/>
    <col min="2" max="2" width="31.28515625" customWidth="1"/>
    <col min="4" max="4" width="13.28515625" bestFit="1" customWidth="1"/>
    <col min="7" max="7" width="9.7109375" customWidth="1"/>
    <col min="8" max="8" width="13.140625" bestFit="1" customWidth="1"/>
    <col min="9" max="10" width="9.85546875" customWidth="1"/>
    <col min="12" max="12" width="13.140625" bestFit="1" customWidth="1"/>
  </cols>
  <sheetData>
    <row r="1" spans="1:9" x14ac:dyDescent="0.25">
      <c r="A1" t="s">
        <v>50</v>
      </c>
      <c r="B1" t="s">
        <v>51</v>
      </c>
    </row>
    <row r="2" spans="1:9" x14ac:dyDescent="0.25">
      <c r="A2" s="1" t="s">
        <v>0</v>
      </c>
      <c r="B2" s="9">
        <f>D2*F2*H2</f>
        <v>25.369094736842104</v>
      </c>
      <c r="C2" s="1" t="s">
        <v>1</v>
      </c>
      <c r="D2" s="1">
        <f>I9</f>
        <v>31</v>
      </c>
      <c r="E2" s="1" t="s">
        <v>2</v>
      </c>
      <c r="F2" s="7">
        <f>G18</f>
        <v>1.0229473684210526</v>
      </c>
      <c r="G2" s="1" t="s">
        <v>3</v>
      </c>
      <c r="H2" s="1">
        <v>0.8</v>
      </c>
    </row>
    <row r="4" spans="1:9" hidden="1" outlineLevel="1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idden="1" outlineLevel="1" x14ac:dyDescent="0.25">
      <c r="A5" s="4" t="s">
        <v>16</v>
      </c>
      <c r="B5" s="4" t="s">
        <v>13</v>
      </c>
      <c r="C5" s="4" t="s">
        <v>14</v>
      </c>
      <c r="D5" s="4" t="s">
        <v>17</v>
      </c>
      <c r="F5" s="4" t="s">
        <v>14</v>
      </c>
      <c r="G5" s="4" t="s">
        <v>15</v>
      </c>
      <c r="H5" s="4" t="s">
        <v>19</v>
      </c>
      <c r="I5" s="4" t="s">
        <v>18</v>
      </c>
    </row>
    <row r="6" spans="1:9" hidden="1" outlineLevel="1" x14ac:dyDescent="0.25">
      <c r="A6" s="4">
        <v>1</v>
      </c>
      <c r="B6" s="3" t="s">
        <v>11</v>
      </c>
      <c r="C6" s="4">
        <v>2</v>
      </c>
      <c r="D6" s="4">
        <v>3.32</v>
      </c>
      <c r="F6" s="4">
        <v>1</v>
      </c>
      <c r="G6" s="4">
        <v>0</v>
      </c>
      <c r="H6" s="4">
        <v>3</v>
      </c>
      <c r="I6" s="4">
        <v>0</v>
      </c>
    </row>
    <row r="7" spans="1:9" hidden="1" outlineLevel="1" x14ac:dyDescent="0.25">
      <c r="A7" s="4">
        <v>2</v>
      </c>
      <c r="B7" s="3" t="s">
        <v>12</v>
      </c>
      <c r="C7" s="4">
        <v>3</v>
      </c>
      <c r="D7" s="4">
        <v>5.01</v>
      </c>
      <c r="F7" s="4">
        <v>2</v>
      </c>
      <c r="G7" s="5">
        <f>D6+D8+D9+D14</f>
        <v>13.19</v>
      </c>
      <c r="H7" s="4">
        <v>7</v>
      </c>
      <c r="I7" s="4">
        <v>7</v>
      </c>
    </row>
    <row r="8" spans="1:9" hidden="1" outlineLevel="1" x14ac:dyDescent="0.25">
      <c r="A8" s="4">
        <v>3</v>
      </c>
      <c r="B8" s="3" t="s">
        <v>7</v>
      </c>
      <c r="C8" s="4">
        <v>2</v>
      </c>
      <c r="D8" s="4">
        <v>2.4700000000000002</v>
      </c>
      <c r="F8" s="4">
        <v>3</v>
      </c>
      <c r="G8" s="5">
        <f>D7+D10+D11+D12+D13</f>
        <v>27.979999999999997</v>
      </c>
      <c r="H8" s="4">
        <v>24</v>
      </c>
      <c r="I8" s="4">
        <v>24</v>
      </c>
    </row>
    <row r="9" spans="1:9" hidden="1" outlineLevel="1" x14ac:dyDescent="0.25">
      <c r="A9" s="4">
        <v>4</v>
      </c>
      <c r="B9" s="3" t="s">
        <v>5</v>
      </c>
      <c r="C9" s="4">
        <v>2</v>
      </c>
      <c r="D9" s="4">
        <v>3.57</v>
      </c>
      <c r="I9" s="2">
        <f>I6+I7+I8</f>
        <v>31</v>
      </c>
    </row>
    <row r="10" spans="1:9" hidden="1" outlineLevel="1" x14ac:dyDescent="0.25">
      <c r="A10" s="4">
        <v>5</v>
      </c>
      <c r="B10" s="3" t="s">
        <v>10</v>
      </c>
      <c r="C10" s="4">
        <v>3</v>
      </c>
      <c r="D10" s="4">
        <v>5.27</v>
      </c>
    </row>
    <row r="11" spans="1:9" hidden="1" outlineLevel="1" x14ac:dyDescent="0.25">
      <c r="A11" s="4">
        <v>6</v>
      </c>
      <c r="B11" s="3" t="s">
        <v>6</v>
      </c>
      <c r="C11" s="4">
        <v>3</v>
      </c>
      <c r="D11" s="4">
        <v>5.43</v>
      </c>
    </row>
    <row r="12" spans="1:9" hidden="1" outlineLevel="1" x14ac:dyDescent="0.25">
      <c r="A12" s="4">
        <v>7</v>
      </c>
      <c r="B12" s="3" t="s">
        <v>4</v>
      </c>
      <c r="C12" s="4">
        <v>3</v>
      </c>
      <c r="D12" s="4">
        <v>5.94</v>
      </c>
    </row>
    <row r="13" spans="1:9" hidden="1" outlineLevel="1" x14ac:dyDescent="0.25">
      <c r="A13" s="4">
        <v>8</v>
      </c>
      <c r="B13" s="3" t="s">
        <v>9</v>
      </c>
      <c r="C13" s="4">
        <v>3</v>
      </c>
      <c r="D13" s="4">
        <v>6.33</v>
      </c>
    </row>
    <row r="14" spans="1:9" hidden="1" outlineLevel="1" x14ac:dyDescent="0.25">
      <c r="A14" s="4">
        <v>9</v>
      </c>
      <c r="B14" s="3" t="s">
        <v>8</v>
      </c>
      <c r="C14" s="4">
        <v>2</v>
      </c>
      <c r="D14" s="4">
        <v>3.83</v>
      </c>
    </row>
    <row r="15" spans="1:9" hidden="1" outlineLevel="1" x14ac:dyDescent="0.25">
      <c r="C15" s="1"/>
      <c r="D15" s="1"/>
    </row>
    <row r="16" spans="1:9" hidden="1" outlineLevel="1" x14ac:dyDescent="0.25">
      <c r="A16" s="10" t="s">
        <v>2</v>
      </c>
      <c r="B16" s="10"/>
      <c r="C16" s="10"/>
      <c r="D16" s="10"/>
      <c r="E16" s="10"/>
      <c r="F16" s="10"/>
      <c r="G16" s="10"/>
      <c r="H16" s="10"/>
      <c r="I16" s="10"/>
    </row>
    <row r="17" spans="1:13" hidden="1" outlineLevel="1" x14ac:dyDescent="0.25">
      <c r="A17" s="4" t="s">
        <v>25</v>
      </c>
      <c r="B17" s="4" t="s">
        <v>20</v>
      </c>
      <c r="C17" s="4" t="s">
        <v>21</v>
      </c>
      <c r="D17" s="4" t="s">
        <v>24</v>
      </c>
      <c r="E17" s="4" t="s">
        <v>22</v>
      </c>
      <c r="F17" s="4" t="s">
        <v>23</v>
      </c>
      <c r="G17" s="4" t="s">
        <v>2</v>
      </c>
    </row>
    <row r="18" spans="1:13" hidden="1" outlineLevel="1" x14ac:dyDescent="0.25">
      <c r="A18" s="4">
        <v>524.20000000000005</v>
      </c>
      <c r="B18" s="11">
        <f>J57</f>
        <v>0.9269362838611217</v>
      </c>
      <c r="C18" s="4">
        <v>0</v>
      </c>
      <c r="D18" s="4">
        <v>10</v>
      </c>
      <c r="E18" s="5">
        <v>9.5</v>
      </c>
      <c r="F18" s="4">
        <v>500</v>
      </c>
      <c r="G18" s="12">
        <f>(A18*B18+C18)*D18/(E18*F18)</f>
        <v>1.0229473684210526</v>
      </c>
    </row>
    <row r="19" spans="1:13" hidden="1" outlineLevel="1" x14ac:dyDescent="0.25"/>
    <row r="20" spans="1:13" hidden="1" outlineLevel="1" x14ac:dyDescent="0.25">
      <c r="A20" s="4" t="s">
        <v>34</v>
      </c>
      <c r="B20" s="4" t="s">
        <v>26</v>
      </c>
      <c r="C20" s="4" t="s">
        <v>36</v>
      </c>
      <c r="D20" s="4" t="s">
        <v>33</v>
      </c>
      <c r="E20" s="4" t="s">
        <v>29</v>
      </c>
      <c r="F20" s="4" t="s">
        <v>27</v>
      </c>
      <c r="G20" s="4" t="s">
        <v>28</v>
      </c>
      <c r="H20" s="4" t="s">
        <v>31</v>
      </c>
      <c r="I20" s="13" t="s">
        <v>30</v>
      </c>
      <c r="J20" s="4" t="s">
        <v>32</v>
      </c>
      <c r="L20" s="1" t="s">
        <v>33</v>
      </c>
      <c r="M20" s="1" t="s">
        <v>20</v>
      </c>
    </row>
    <row r="21" spans="1:13" hidden="1" outlineLevel="1" x14ac:dyDescent="0.25">
      <c r="A21" s="4">
        <v>1</v>
      </c>
      <c r="B21" s="3" t="s">
        <v>43</v>
      </c>
      <c r="C21" s="4">
        <v>0.8</v>
      </c>
      <c r="D21" s="4" t="s">
        <v>35</v>
      </c>
      <c r="E21" s="4">
        <v>0.8</v>
      </c>
      <c r="F21" s="4">
        <v>0</v>
      </c>
      <c r="G21" s="4">
        <v>26.6</v>
      </c>
      <c r="H21" s="4">
        <f t="shared" ref="H21:H34" si="0">G21-F21</f>
        <v>26.6</v>
      </c>
      <c r="I21" s="11">
        <f t="shared" ref="I21:I34" si="1">H21/$A$18</f>
        <v>5.0743990843189618E-2</v>
      </c>
      <c r="J21" s="11">
        <f t="shared" ref="J21:J27" si="2">E21*I21</f>
        <v>4.0595192674551694E-2</v>
      </c>
      <c r="L21" s="1" t="s">
        <v>35</v>
      </c>
      <c r="M21" s="1">
        <v>0.8</v>
      </c>
    </row>
    <row r="22" spans="1:13" hidden="1" outlineLevel="1" x14ac:dyDescent="0.25">
      <c r="A22" s="4">
        <v>1</v>
      </c>
      <c r="B22" s="3" t="s">
        <v>41</v>
      </c>
      <c r="C22" s="4">
        <v>1.5</v>
      </c>
      <c r="D22" s="4" t="s">
        <v>37</v>
      </c>
      <c r="E22" s="14">
        <v>1</v>
      </c>
      <c r="F22" s="4">
        <f t="shared" ref="F22:F34" si="3">G21</f>
        <v>26.6</v>
      </c>
      <c r="G22" s="4">
        <v>32.9</v>
      </c>
      <c r="H22" s="4">
        <f t="shared" si="0"/>
        <v>6.2999999999999972</v>
      </c>
      <c r="I22" s="11">
        <f t="shared" si="1"/>
        <v>1.2018313620755431E-2</v>
      </c>
      <c r="J22" s="11">
        <f t="shared" si="2"/>
        <v>1.2018313620755431E-2</v>
      </c>
      <c r="L22" s="1" t="s">
        <v>37</v>
      </c>
      <c r="M22" s="6">
        <v>1</v>
      </c>
    </row>
    <row r="23" spans="1:13" hidden="1" outlineLevel="1" x14ac:dyDescent="0.25">
      <c r="A23" s="4">
        <v>1</v>
      </c>
      <c r="B23" s="3" t="s">
        <v>42</v>
      </c>
      <c r="C23" s="4">
        <v>1.9</v>
      </c>
      <c r="D23" s="4" t="s">
        <v>38</v>
      </c>
      <c r="E23" s="14">
        <v>1.2</v>
      </c>
      <c r="F23" s="4">
        <f t="shared" si="3"/>
        <v>32.9</v>
      </c>
      <c r="G23" s="4">
        <v>65.7</v>
      </c>
      <c r="H23" s="4">
        <f t="shared" si="0"/>
        <v>32.800000000000004</v>
      </c>
      <c r="I23" s="11">
        <f t="shared" si="1"/>
        <v>6.2571537581075934E-2</v>
      </c>
      <c r="J23" s="11">
        <f t="shared" si="2"/>
        <v>7.5085845097291118E-2</v>
      </c>
      <c r="L23" s="1" t="s">
        <v>38</v>
      </c>
      <c r="M23" s="6">
        <v>1.2</v>
      </c>
    </row>
    <row r="24" spans="1:13" hidden="1" outlineLevel="1" x14ac:dyDescent="0.25">
      <c r="A24" s="4">
        <v>2</v>
      </c>
      <c r="B24" s="3" t="s">
        <v>44</v>
      </c>
      <c r="C24" s="4">
        <v>1.4</v>
      </c>
      <c r="D24" s="4" t="s">
        <v>37</v>
      </c>
      <c r="E24" s="14">
        <v>1</v>
      </c>
      <c r="F24" s="4">
        <f t="shared" si="3"/>
        <v>65.7</v>
      </c>
      <c r="G24" s="4">
        <v>76</v>
      </c>
      <c r="H24" s="4">
        <f t="shared" si="0"/>
        <v>10.299999999999997</v>
      </c>
      <c r="I24" s="11">
        <f t="shared" si="1"/>
        <v>1.9648988935520785E-2</v>
      </c>
      <c r="J24" s="11">
        <f t="shared" si="2"/>
        <v>1.9648988935520785E-2</v>
      </c>
      <c r="L24" s="1" t="s">
        <v>39</v>
      </c>
      <c r="M24" s="6">
        <v>1.5</v>
      </c>
    </row>
    <row r="25" spans="1:13" hidden="1" outlineLevel="1" x14ac:dyDescent="0.25">
      <c r="A25" s="4">
        <v>2</v>
      </c>
      <c r="B25" s="3" t="s">
        <v>45</v>
      </c>
      <c r="C25" s="4">
        <v>1.2</v>
      </c>
      <c r="D25" s="4" t="s">
        <v>37</v>
      </c>
      <c r="E25" s="14">
        <v>1</v>
      </c>
      <c r="F25" s="4">
        <f t="shared" si="3"/>
        <v>76</v>
      </c>
      <c r="G25" s="4">
        <v>79.099999999999994</v>
      </c>
      <c r="H25" s="4">
        <f t="shared" si="0"/>
        <v>3.0999999999999943</v>
      </c>
      <c r="I25" s="11">
        <f t="shared" si="1"/>
        <v>5.9137733689431397E-3</v>
      </c>
      <c r="J25" s="11">
        <f t="shared" si="2"/>
        <v>5.9137733689431397E-3</v>
      </c>
      <c r="L25" s="1" t="s">
        <v>40</v>
      </c>
      <c r="M25" s="6">
        <v>1.8</v>
      </c>
    </row>
    <row r="26" spans="1:13" hidden="1" outlineLevel="1" x14ac:dyDescent="0.25">
      <c r="A26" s="4">
        <v>2</v>
      </c>
      <c r="B26" s="3" t="s">
        <v>42</v>
      </c>
      <c r="C26" s="4">
        <v>1.9</v>
      </c>
      <c r="D26" s="4" t="s">
        <v>38</v>
      </c>
      <c r="E26" s="14">
        <v>1.2</v>
      </c>
      <c r="F26" s="4">
        <f t="shared" si="3"/>
        <v>79.099999999999994</v>
      </c>
      <c r="G26" s="4">
        <v>82.6</v>
      </c>
      <c r="H26" s="4">
        <f t="shared" si="0"/>
        <v>3.5</v>
      </c>
      <c r="I26" s="11">
        <f t="shared" si="1"/>
        <v>6.6768409004196866E-3</v>
      </c>
      <c r="J26" s="11">
        <f t="shared" si="2"/>
        <v>8.0122090805036239E-3</v>
      </c>
      <c r="L26" s="1"/>
      <c r="M26" s="6"/>
    </row>
    <row r="27" spans="1:13" hidden="1" outlineLevel="1" x14ac:dyDescent="0.25">
      <c r="A27" s="4">
        <v>2</v>
      </c>
      <c r="B27" s="3" t="s">
        <v>43</v>
      </c>
      <c r="C27" s="4">
        <v>0.8</v>
      </c>
      <c r="D27" s="4" t="s">
        <v>35</v>
      </c>
      <c r="E27" s="4">
        <v>0.8</v>
      </c>
      <c r="F27" s="4">
        <f t="shared" si="3"/>
        <v>82.6</v>
      </c>
      <c r="G27" s="4">
        <v>96.5</v>
      </c>
      <c r="H27" s="4">
        <f t="shared" si="0"/>
        <v>13.900000000000006</v>
      </c>
      <c r="I27" s="11">
        <f t="shared" si="1"/>
        <v>2.6516596718809623E-2</v>
      </c>
      <c r="J27" s="11">
        <f t="shared" si="2"/>
        <v>2.12132773750477E-2</v>
      </c>
      <c r="L27" s="1"/>
      <c r="M27" s="1"/>
    </row>
    <row r="28" spans="1:13" hidden="1" outlineLevel="1" x14ac:dyDescent="0.25">
      <c r="A28" s="4">
        <v>2</v>
      </c>
      <c r="B28" s="3" t="s">
        <v>45</v>
      </c>
      <c r="C28" s="4">
        <v>1.2</v>
      </c>
      <c r="D28" s="4" t="s">
        <v>37</v>
      </c>
      <c r="E28" s="14">
        <v>1</v>
      </c>
      <c r="F28" s="4">
        <f t="shared" si="3"/>
        <v>96.5</v>
      </c>
      <c r="G28" s="4">
        <v>100.4</v>
      </c>
      <c r="H28" s="4">
        <f t="shared" si="0"/>
        <v>3.9000000000000057</v>
      </c>
      <c r="I28" s="11">
        <f t="shared" si="1"/>
        <v>7.4399084318962326E-3</v>
      </c>
      <c r="J28" s="11">
        <f t="shared" ref="J28:J33" si="4">E28*I28</f>
        <v>7.4399084318962326E-3</v>
      </c>
      <c r="L28" s="1"/>
      <c r="M28" s="1"/>
    </row>
    <row r="29" spans="1:13" hidden="1" outlineLevel="1" x14ac:dyDescent="0.25">
      <c r="A29" s="4">
        <v>2</v>
      </c>
      <c r="B29" s="3" t="s">
        <v>46</v>
      </c>
      <c r="C29" s="4">
        <v>1.4</v>
      </c>
      <c r="D29" s="4" t="s">
        <v>37</v>
      </c>
      <c r="E29" s="14">
        <v>1</v>
      </c>
      <c r="F29" s="4">
        <f t="shared" si="3"/>
        <v>100.4</v>
      </c>
      <c r="G29" s="4">
        <v>104.3</v>
      </c>
      <c r="H29" s="4">
        <f t="shared" si="0"/>
        <v>3.8999999999999915</v>
      </c>
      <c r="I29" s="11">
        <f t="shared" si="1"/>
        <v>7.4399084318962057E-3</v>
      </c>
      <c r="J29" s="11">
        <f t="shared" si="4"/>
        <v>7.4399084318962057E-3</v>
      </c>
      <c r="L29" s="1"/>
      <c r="M29" s="1"/>
    </row>
    <row r="30" spans="1:13" hidden="1" outlineLevel="1" x14ac:dyDescent="0.25">
      <c r="A30" s="4">
        <v>3</v>
      </c>
      <c r="B30" s="3" t="s">
        <v>43</v>
      </c>
      <c r="C30" s="4">
        <v>0.8</v>
      </c>
      <c r="D30" s="4" t="s">
        <v>35</v>
      </c>
      <c r="E30" s="4">
        <v>0.8</v>
      </c>
      <c r="F30" s="4">
        <f t="shared" si="3"/>
        <v>104.3</v>
      </c>
      <c r="G30" s="4">
        <v>203.1</v>
      </c>
      <c r="H30" s="4">
        <f t="shared" si="0"/>
        <v>98.8</v>
      </c>
      <c r="I30" s="11">
        <f t="shared" si="1"/>
        <v>0.1884776802747043</v>
      </c>
      <c r="J30" s="11">
        <f t="shared" si="4"/>
        <v>0.15078214421976344</v>
      </c>
      <c r="L30" s="1"/>
      <c r="M30" s="1"/>
    </row>
    <row r="31" spans="1:13" hidden="1" outlineLevel="1" x14ac:dyDescent="0.25">
      <c r="A31" s="4">
        <v>4</v>
      </c>
      <c r="B31" s="3" t="s">
        <v>47</v>
      </c>
      <c r="C31" s="4">
        <v>1.3</v>
      </c>
      <c r="D31" s="4" t="s">
        <v>37</v>
      </c>
      <c r="E31" s="14">
        <v>1</v>
      </c>
      <c r="F31" s="4">
        <f t="shared" si="3"/>
        <v>203.1</v>
      </c>
      <c r="G31" s="4">
        <v>213.2</v>
      </c>
      <c r="H31" s="4">
        <f t="shared" si="0"/>
        <v>10.099999999999994</v>
      </c>
      <c r="I31" s="11">
        <f t="shared" si="1"/>
        <v>1.9267455169782514E-2</v>
      </c>
      <c r="J31" s="11">
        <f t="shared" si="4"/>
        <v>1.9267455169782514E-2</v>
      </c>
    </row>
    <row r="32" spans="1:13" hidden="1" outlineLevel="1" x14ac:dyDescent="0.25">
      <c r="A32" s="4">
        <v>4</v>
      </c>
      <c r="B32" s="3" t="s">
        <v>42</v>
      </c>
      <c r="C32" s="4">
        <v>1.9</v>
      </c>
      <c r="D32" s="4" t="s">
        <v>38</v>
      </c>
      <c r="E32" s="14">
        <v>1.2</v>
      </c>
      <c r="F32" s="4">
        <f t="shared" si="3"/>
        <v>213.2</v>
      </c>
      <c r="G32" s="4">
        <v>215.3</v>
      </c>
      <c r="H32" s="4">
        <f t="shared" si="0"/>
        <v>2.1000000000000227</v>
      </c>
      <c r="I32" s="11">
        <f t="shared" si="1"/>
        <v>4.0061045402518553E-3</v>
      </c>
      <c r="J32" s="11">
        <f t="shared" si="4"/>
        <v>4.8073254483022264E-3</v>
      </c>
    </row>
    <row r="33" spans="1:10" hidden="1" outlineLevel="1" x14ac:dyDescent="0.25">
      <c r="A33" s="4">
        <v>4</v>
      </c>
      <c r="B33" s="3" t="s">
        <v>47</v>
      </c>
      <c r="C33" s="4">
        <v>1.3</v>
      </c>
      <c r="D33" s="4" t="s">
        <v>37</v>
      </c>
      <c r="E33" s="14">
        <v>1</v>
      </c>
      <c r="F33" s="4">
        <f t="shared" si="3"/>
        <v>215.3</v>
      </c>
      <c r="G33" s="4">
        <v>217.5</v>
      </c>
      <c r="H33" s="4">
        <f t="shared" si="0"/>
        <v>2.1999999999999886</v>
      </c>
      <c r="I33" s="11">
        <f t="shared" si="1"/>
        <v>4.1968714231209242E-3</v>
      </c>
      <c r="J33" s="11">
        <f t="shared" si="4"/>
        <v>4.1968714231209242E-3</v>
      </c>
    </row>
    <row r="34" spans="1:10" hidden="1" outlineLevel="1" x14ac:dyDescent="0.25">
      <c r="A34" s="4">
        <v>4</v>
      </c>
      <c r="B34" s="3" t="s">
        <v>43</v>
      </c>
      <c r="C34" s="4">
        <v>0.8</v>
      </c>
      <c r="D34" s="4" t="s">
        <v>35</v>
      </c>
      <c r="E34" s="4">
        <v>0.8</v>
      </c>
      <c r="F34" s="4">
        <f t="shared" si="3"/>
        <v>217.5</v>
      </c>
      <c r="G34" s="4">
        <v>232.5</v>
      </c>
      <c r="H34" s="4">
        <f t="shared" si="0"/>
        <v>15</v>
      </c>
      <c r="I34" s="11">
        <f t="shared" si="1"/>
        <v>2.8615032430370085E-2</v>
      </c>
      <c r="J34" s="11">
        <f t="shared" ref="J34" si="5">E34*I34</f>
        <v>2.2892025944296068E-2</v>
      </c>
    </row>
    <row r="35" spans="1:10" hidden="1" outlineLevel="1" x14ac:dyDescent="0.25">
      <c r="A35" s="4">
        <v>5</v>
      </c>
      <c r="B35" s="3" t="s">
        <v>48</v>
      </c>
      <c r="C35" s="4">
        <v>1.4</v>
      </c>
      <c r="D35" s="4" t="s">
        <v>37</v>
      </c>
      <c r="E35" s="14">
        <v>1</v>
      </c>
      <c r="F35" s="4">
        <f t="shared" ref="F35:F56" si="6">G34</f>
        <v>232.5</v>
      </c>
      <c r="G35" s="4">
        <v>233.4</v>
      </c>
      <c r="H35" s="4">
        <f t="shared" ref="H35:H42" si="7">G35-F35</f>
        <v>0.90000000000000568</v>
      </c>
      <c r="I35" s="11">
        <f t="shared" ref="I35:I56" si="8">H35/$A$18</f>
        <v>1.716901945822216E-3</v>
      </c>
      <c r="J35" s="11">
        <f t="shared" ref="J35:J42" si="9">E35*I35</f>
        <v>1.716901945822216E-3</v>
      </c>
    </row>
    <row r="36" spans="1:10" hidden="1" outlineLevel="1" x14ac:dyDescent="0.25">
      <c r="A36" s="4">
        <v>5</v>
      </c>
      <c r="B36" s="3" t="s">
        <v>42</v>
      </c>
      <c r="C36" s="4">
        <v>1.9</v>
      </c>
      <c r="D36" s="4" t="s">
        <v>38</v>
      </c>
      <c r="E36" s="14">
        <v>1.2</v>
      </c>
      <c r="F36" s="4">
        <f t="shared" si="6"/>
        <v>233.4</v>
      </c>
      <c r="G36" s="4">
        <v>239.6</v>
      </c>
      <c r="H36" s="4">
        <f t="shared" si="7"/>
        <v>6.1999999999999886</v>
      </c>
      <c r="I36" s="11">
        <f t="shared" si="8"/>
        <v>1.1827546737886279E-2</v>
      </c>
      <c r="J36" s="11">
        <f t="shared" si="9"/>
        <v>1.4193056085463535E-2</v>
      </c>
    </row>
    <row r="37" spans="1:10" hidden="1" outlineLevel="1" x14ac:dyDescent="0.25">
      <c r="A37" s="4">
        <v>5</v>
      </c>
      <c r="B37" s="3" t="s">
        <v>43</v>
      </c>
      <c r="C37" s="4">
        <v>0.8</v>
      </c>
      <c r="D37" s="4" t="s">
        <v>35</v>
      </c>
      <c r="E37" s="4">
        <v>0.8</v>
      </c>
      <c r="F37" s="4">
        <f t="shared" si="6"/>
        <v>239.6</v>
      </c>
      <c r="G37" s="4">
        <v>241.3</v>
      </c>
      <c r="H37" s="4">
        <f t="shared" si="7"/>
        <v>1.7000000000000171</v>
      </c>
      <c r="I37" s="11">
        <f t="shared" si="8"/>
        <v>3.2430370087753089E-3</v>
      </c>
      <c r="J37" s="11">
        <f t="shared" si="9"/>
        <v>2.5944296070202471E-3</v>
      </c>
    </row>
    <row r="38" spans="1:10" hidden="1" outlineLevel="1" x14ac:dyDescent="0.25">
      <c r="A38" s="4">
        <v>5</v>
      </c>
      <c r="B38" s="3" t="s">
        <v>42</v>
      </c>
      <c r="C38" s="4">
        <v>1.9</v>
      </c>
      <c r="D38" s="4" t="s">
        <v>38</v>
      </c>
      <c r="E38" s="14">
        <v>1.2</v>
      </c>
      <c r="F38" s="4">
        <f t="shared" si="6"/>
        <v>241.3</v>
      </c>
      <c r="G38" s="4">
        <v>247.9</v>
      </c>
      <c r="H38" s="4">
        <f t="shared" si="7"/>
        <v>6.5999999999999943</v>
      </c>
      <c r="I38" s="11">
        <f t="shared" si="8"/>
        <v>1.2590614269362827E-2</v>
      </c>
      <c r="J38" s="11">
        <f t="shared" si="9"/>
        <v>1.5108737123235391E-2</v>
      </c>
    </row>
    <row r="39" spans="1:10" hidden="1" outlineLevel="1" x14ac:dyDescent="0.25">
      <c r="A39" s="4">
        <v>5</v>
      </c>
      <c r="B39" s="3" t="s">
        <v>43</v>
      </c>
      <c r="C39" s="4">
        <v>0.8</v>
      </c>
      <c r="D39" s="4" t="s">
        <v>35</v>
      </c>
      <c r="E39" s="4">
        <v>0.8</v>
      </c>
      <c r="F39" s="4">
        <f t="shared" si="6"/>
        <v>247.9</v>
      </c>
      <c r="G39" s="4">
        <v>262.10000000000002</v>
      </c>
      <c r="H39" s="4">
        <f t="shared" si="7"/>
        <v>14.200000000000017</v>
      </c>
      <c r="I39" s="11">
        <f t="shared" si="8"/>
        <v>2.7088897367417045E-2</v>
      </c>
      <c r="J39" s="11">
        <f t="shared" si="9"/>
        <v>2.1671117893933639E-2</v>
      </c>
    </row>
    <row r="40" spans="1:10" hidden="1" outlineLevel="1" x14ac:dyDescent="0.25">
      <c r="A40" s="4">
        <v>5</v>
      </c>
      <c r="B40" s="3" t="s">
        <v>45</v>
      </c>
      <c r="C40" s="4">
        <v>1.2</v>
      </c>
      <c r="D40" s="4" t="s">
        <v>37</v>
      </c>
      <c r="E40" s="14">
        <v>1</v>
      </c>
      <c r="F40" s="4">
        <f t="shared" si="6"/>
        <v>262.10000000000002</v>
      </c>
      <c r="G40" s="4">
        <v>265.2</v>
      </c>
      <c r="H40" s="4">
        <f t="shared" si="7"/>
        <v>3.0999999999999659</v>
      </c>
      <c r="I40" s="11">
        <f t="shared" si="8"/>
        <v>5.9137733689430859E-3</v>
      </c>
      <c r="J40" s="11">
        <f t="shared" si="9"/>
        <v>5.9137733689430859E-3</v>
      </c>
    </row>
    <row r="41" spans="1:10" hidden="1" outlineLevel="1" x14ac:dyDescent="0.25">
      <c r="A41" s="4">
        <v>5</v>
      </c>
      <c r="B41" s="3" t="s">
        <v>42</v>
      </c>
      <c r="C41" s="4">
        <v>1.9</v>
      </c>
      <c r="D41" s="4" t="s">
        <v>38</v>
      </c>
      <c r="E41" s="14">
        <v>1.2</v>
      </c>
      <c r="F41" s="4">
        <f t="shared" si="6"/>
        <v>265.2</v>
      </c>
      <c r="G41" s="4">
        <v>291.89999999999998</v>
      </c>
      <c r="H41" s="4">
        <f t="shared" si="7"/>
        <v>26.699999999999989</v>
      </c>
      <c r="I41" s="11">
        <f t="shared" si="8"/>
        <v>5.0934757726058731E-2</v>
      </c>
      <c r="J41" s="11">
        <f t="shared" si="9"/>
        <v>6.1121709271270475E-2</v>
      </c>
    </row>
    <row r="42" spans="1:10" hidden="1" outlineLevel="1" x14ac:dyDescent="0.25">
      <c r="A42" s="4">
        <v>6</v>
      </c>
      <c r="B42" s="3" t="s">
        <v>43</v>
      </c>
      <c r="C42" s="4">
        <v>0.8</v>
      </c>
      <c r="D42" s="4" t="s">
        <v>35</v>
      </c>
      <c r="E42" s="4">
        <v>0.8</v>
      </c>
      <c r="F42" s="4">
        <f t="shared" si="6"/>
        <v>291.89999999999998</v>
      </c>
      <c r="G42" s="4">
        <v>296.3</v>
      </c>
      <c r="H42" s="4">
        <f t="shared" si="7"/>
        <v>4.4000000000000341</v>
      </c>
      <c r="I42" s="11">
        <f t="shared" si="8"/>
        <v>8.3937428462419559E-3</v>
      </c>
      <c r="J42" s="11">
        <f t="shared" si="9"/>
        <v>6.7149942769935654E-3</v>
      </c>
    </row>
    <row r="43" spans="1:10" hidden="1" outlineLevel="1" x14ac:dyDescent="0.25">
      <c r="A43" s="4">
        <v>6</v>
      </c>
      <c r="B43" s="3" t="s">
        <v>48</v>
      </c>
      <c r="C43" s="4">
        <v>1.4</v>
      </c>
      <c r="D43" s="4" t="s">
        <v>37</v>
      </c>
      <c r="E43" s="14">
        <v>1</v>
      </c>
      <c r="F43" s="4">
        <f t="shared" si="6"/>
        <v>296.3</v>
      </c>
      <c r="G43" s="4">
        <v>298.2</v>
      </c>
      <c r="H43" s="4">
        <f t="shared" ref="H43:H48" si="10">G43-F43</f>
        <v>1.8999999999999773</v>
      </c>
      <c r="I43" s="11">
        <f t="shared" si="8"/>
        <v>3.6245707745135008E-3</v>
      </c>
      <c r="J43" s="11">
        <f t="shared" ref="J43:J48" si="11">E43*I43</f>
        <v>3.6245707745135008E-3</v>
      </c>
    </row>
    <row r="44" spans="1:10" hidden="1" outlineLevel="1" x14ac:dyDescent="0.25">
      <c r="A44" s="4">
        <v>6</v>
      </c>
      <c r="B44" s="3" t="s">
        <v>43</v>
      </c>
      <c r="C44" s="4">
        <v>0.8</v>
      </c>
      <c r="D44" s="4" t="s">
        <v>35</v>
      </c>
      <c r="E44" s="4">
        <v>0.8</v>
      </c>
      <c r="F44" s="4">
        <f t="shared" si="6"/>
        <v>298.2</v>
      </c>
      <c r="G44" s="4">
        <v>300.8</v>
      </c>
      <c r="H44" s="4">
        <f t="shared" si="10"/>
        <v>2.6000000000000227</v>
      </c>
      <c r="I44" s="11">
        <f t="shared" si="8"/>
        <v>4.9599389545975248E-3</v>
      </c>
      <c r="J44" s="11">
        <f t="shared" si="11"/>
        <v>3.9679511636780199E-3</v>
      </c>
    </row>
    <row r="45" spans="1:10" hidden="1" outlineLevel="1" x14ac:dyDescent="0.25">
      <c r="A45" s="4">
        <v>6</v>
      </c>
      <c r="B45" s="3" t="s">
        <v>48</v>
      </c>
      <c r="C45" s="4">
        <v>1.4</v>
      </c>
      <c r="D45" s="4" t="s">
        <v>37</v>
      </c>
      <c r="E45" s="14">
        <v>1</v>
      </c>
      <c r="F45" s="4">
        <f t="shared" si="6"/>
        <v>300.8</v>
      </c>
      <c r="G45" s="4">
        <v>310.10000000000002</v>
      </c>
      <c r="H45" s="4">
        <f t="shared" si="10"/>
        <v>9.3000000000000114</v>
      </c>
      <c r="I45" s="11">
        <f t="shared" si="8"/>
        <v>1.7741320106829474E-2</v>
      </c>
      <c r="J45" s="11">
        <f t="shared" si="11"/>
        <v>1.7741320106829474E-2</v>
      </c>
    </row>
    <row r="46" spans="1:10" hidden="1" outlineLevel="1" x14ac:dyDescent="0.25">
      <c r="A46" s="4">
        <v>6</v>
      </c>
      <c r="B46" s="3" t="s">
        <v>49</v>
      </c>
      <c r="C46" s="4">
        <v>1.9</v>
      </c>
      <c r="D46" s="4" t="s">
        <v>38</v>
      </c>
      <c r="E46" s="14">
        <v>1.2</v>
      </c>
      <c r="F46" s="4">
        <f t="shared" si="6"/>
        <v>310.10000000000002</v>
      </c>
      <c r="G46" s="4">
        <v>323.89999999999998</v>
      </c>
      <c r="H46" s="4">
        <f t="shared" si="10"/>
        <v>13.799999999999955</v>
      </c>
      <c r="I46" s="11">
        <f t="shared" si="8"/>
        <v>2.6325829835940392E-2</v>
      </c>
      <c r="J46" s="11">
        <f t="shared" si="11"/>
        <v>3.159099580312847E-2</v>
      </c>
    </row>
    <row r="47" spans="1:10" hidden="1" outlineLevel="1" x14ac:dyDescent="0.25">
      <c r="A47" s="4">
        <v>6</v>
      </c>
      <c r="B47" s="3" t="s">
        <v>43</v>
      </c>
      <c r="C47" s="4">
        <v>0.8</v>
      </c>
      <c r="D47" s="4" t="s">
        <v>35</v>
      </c>
      <c r="E47" s="4">
        <v>0.8</v>
      </c>
      <c r="F47" s="4">
        <f t="shared" si="6"/>
        <v>323.89999999999998</v>
      </c>
      <c r="G47" s="4">
        <v>330.6</v>
      </c>
      <c r="H47" s="4">
        <f t="shared" si="10"/>
        <v>6.7000000000000455</v>
      </c>
      <c r="I47" s="11">
        <f t="shared" si="8"/>
        <v>1.2781381152232058E-2</v>
      </c>
      <c r="J47" s="11">
        <f t="shared" si="11"/>
        <v>1.0225104921785647E-2</v>
      </c>
    </row>
    <row r="48" spans="1:10" hidden="1" outlineLevel="1" x14ac:dyDescent="0.25">
      <c r="A48" s="4">
        <v>7</v>
      </c>
      <c r="B48" s="3" t="s">
        <v>48</v>
      </c>
      <c r="C48" s="4">
        <v>1.4</v>
      </c>
      <c r="D48" s="4" t="s">
        <v>37</v>
      </c>
      <c r="E48" s="14">
        <v>1</v>
      </c>
      <c r="F48" s="4">
        <f t="shared" si="6"/>
        <v>330.6</v>
      </c>
      <c r="G48" s="4">
        <v>373.8</v>
      </c>
      <c r="H48" s="4">
        <f t="shared" si="10"/>
        <v>43.199999999999989</v>
      </c>
      <c r="I48" s="11">
        <f t="shared" si="8"/>
        <v>8.2411293399465818E-2</v>
      </c>
      <c r="J48" s="11">
        <f t="shared" si="11"/>
        <v>8.2411293399465818E-2</v>
      </c>
    </row>
    <row r="49" spans="1:10" hidden="1" outlineLevel="1" x14ac:dyDescent="0.25">
      <c r="A49" s="4">
        <v>7</v>
      </c>
      <c r="B49" s="3" t="s">
        <v>47</v>
      </c>
      <c r="C49" s="4">
        <v>1.3</v>
      </c>
      <c r="D49" s="4" t="s">
        <v>37</v>
      </c>
      <c r="E49" s="14">
        <v>1</v>
      </c>
      <c r="F49" s="4">
        <f t="shared" si="6"/>
        <v>373.8</v>
      </c>
      <c r="G49" s="4">
        <v>377.9</v>
      </c>
      <c r="H49" s="4">
        <f t="shared" ref="H49:H54" si="12">G49-F49</f>
        <v>4.0999999999999659</v>
      </c>
      <c r="I49" s="11">
        <f t="shared" si="8"/>
        <v>7.8214421976344241E-3</v>
      </c>
      <c r="J49" s="11">
        <f t="shared" ref="J49:J54" si="13">E49*I49</f>
        <v>7.8214421976344241E-3</v>
      </c>
    </row>
    <row r="50" spans="1:10" hidden="1" outlineLevel="1" x14ac:dyDescent="0.25">
      <c r="A50" s="4">
        <v>7</v>
      </c>
      <c r="B50" s="3" t="s">
        <v>45</v>
      </c>
      <c r="C50" s="4">
        <v>1.2</v>
      </c>
      <c r="D50" s="4" t="s">
        <v>37</v>
      </c>
      <c r="E50" s="14">
        <v>1</v>
      </c>
      <c r="F50" s="4">
        <f t="shared" si="6"/>
        <v>377.9</v>
      </c>
      <c r="G50" s="4">
        <v>406.6</v>
      </c>
      <c r="H50" s="4">
        <f t="shared" si="12"/>
        <v>28.700000000000045</v>
      </c>
      <c r="I50" s="11">
        <f t="shared" si="8"/>
        <v>5.4750095383441513E-2</v>
      </c>
      <c r="J50" s="11">
        <f t="shared" si="13"/>
        <v>5.4750095383441513E-2</v>
      </c>
    </row>
    <row r="51" spans="1:10" hidden="1" outlineLevel="1" x14ac:dyDescent="0.25">
      <c r="A51" s="4">
        <v>8</v>
      </c>
      <c r="B51" s="3" t="s">
        <v>43</v>
      </c>
      <c r="C51" s="4">
        <v>0.8</v>
      </c>
      <c r="D51" s="4" t="s">
        <v>35</v>
      </c>
      <c r="E51" s="4">
        <v>0.8</v>
      </c>
      <c r="F51" s="4">
        <f t="shared" si="6"/>
        <v>406.6</v>
      </c>
      <c r="G51" s="4">
        <v>470.7</v>
      </c>
      <c r="H51" s="4">
        <f t="shared" si="12"/>
        <v>64.099999999999966</v>
      </c>
      <c r="I51" s="11">
        <f t="shared" si="8"/>
        <v>0.12228157191911476</v>
      </c>
      <c r="J51" s="11">
        <f t="shared" si="13"/>
        <v>9.782525753529181E-2</v>
      </c>
    </row>
    <row r="52" spans="1:10" hidden="1" outlineLevel="1" x14ac:dyDescent="0.25">
      <c r="A52" s="4">
        <v>8</v>
      </c>
      <c r="B52" s="3" t="s">
        <v>44</v>
      </c>
      <c r="C52" s="4">
        <v>1.4</v>
      </c>
      <c r="D52" s="4" t="s">
        <v>37</v>
      </c>
      <c r="E52" s="14">
        <v>1</v>
      </c>
      <c r="F52" s="4">
        <f t="shared" si="6"/>
        <v>470.7</v>
      </c>
      <c r="G52" s="4">
        <v>473.4</v>
      </c>
      <c r="H52" s="4">
        <f t="shared" si="12"/>
        <v>2.6999999999999886</v>
      </c>
      <c r="I52" s="11">
        <f t="shared" si="8"/>
        <v>5.1507058374665937E-3</v>
      </c>
      <c r="J52" s="11">
        <f t="shared" si="13"/>
        <v>5.1507058374665937E-3</v>
      </c>
    </row>
    <row r="53" spans="1:10" hidden="1" outlineLevel="1" x14ac:dyDescent="0.25">
      <c r="A53" s="4">
        <v>9</v>
      </c>
      <c r="B53" s="3" t="s">
        <v>43</v>
      </c>
      <c r="C53" s="4">
        <v>0.8</v>
      </c>
      <c r="D53" s="4" t="s">
        <v>35</v>
      </c>
      <c r="E53" s="4">
        <v>0.8</v>
      </c>
      <c r="F53" s="4">
        <f t="shared" si="6"/>
        <v>473.4</v>
      </c>
      <c r="G53" s="4">
        <v>486.7</v>
      </c>
      <c r="H53" s="4">
        <f t="shared" si="12"/>
        <v>13.300000000000011</v>
      </c>
      <c r="I53" s="11">
        <f t="shared" si="8"/>
        <v>2.537199542159483E-2</v>
      </c>
      <c r="J53" s="11">
        <f t="shared" si="13"/>
        <v>2.0297596337275865E-2</v>
      </c>
    </row>
    <row r="54" spans="1:10" hidden="1" outlineLevel="1" x14ac:dyDescent="0.25">
      <c r="A54" s="4">
        <v>9</v>
      </c>
      <c r="B54" s="3" t="s">
        <v>48</v>
      </c>
      <c r="C54" s="4">
        <v>1.4</v>
      </c>
      <c r="D54" s="4" t="s">
        <v>37</v>
      </c>
      <c r="E54" s="14">
        <v>1</v>
      </c>
      <c r="F54" s="4">
        <f t="shared" si="6"/>
        <v>486.7</v>
      </c>
      <c r="G54" s="4">
        <v>497.7</v>
      </c>
      <c r="H54" s="4">
        <f t="shared" si="12"/>
        <v>11</v>
      </c>
      <c r="I54" s="11">
        <f t="shared" si="8"/>
        <v>2.0984357115604729E-2</v>
      </c>
      <c r="J54" s="11">
        <f t="shared" si="13"/>
        <v>2.0984357115604729E-2</v>
      </c>
    </row>
    <row r="55" spans="1:10" hidden="1" outlineLevel="1" x14ac:dyDescent="0.25">
      <c r="A55" s="4">
        <v>9</v>
      </c>
      <c r="B55" s="3" t="s">
        <v>49</v>
      </c>
      <c r="C55" s="4">
        <v>1.9</v>
      </c>
      <c r="D55" s="4" t="s">
        <v>38</v>
      </c>
      <c r="E55" s="14">
        <v>1.2</v>
      </c>
      <c r="F55" s="4">
        <f t="shared" si="6"/>
        <v>497.7</v>
      </c>
      <c r="G55" s="4">
        <v>500</v>
      </c>
      <c r="H55" s="4">
        <f t="shared" ref="H55:H56" si="14">G55-F55</f>
        <v>2.3000000000000114</v>
      </c>
      <c r="I55" s="11">
        <f t="shared" si="8"/>
        <v>4.3876383059901014E-3</v>
      </c>
      <c r="J55" s="11">
        <f t="shared" ref="J55:J56" si="15">E55*I55</f>
        <v>5.2651659671881217E-3</v>
      </c>
    </row>
    <row r="56" spans="1:10" hidden="1" outlineLevel="1" x14ac:dyDescent="0.25">
      <c r="A56" s="4">
        <v>10</v>
      </c>
      <c r="B56" s="3" t="s">
        <v>43</v>
      </c>
      <c r="C56" s="4">
        <v>0.8</v>
      </c>
      <c r="D56" s="4" t="s">
        <v>35</v>
      </c>
      <c r="E56" s="4">
        <v>0.8</v>
      </c>
      <c r="F56" s="4">
        <f t="shared" si="6"/>
        <v>500</v>
      </c>
      <c r="G56" s="4">
        <v>524.20000000000005</v>
      </c>
      <c r="H56" s="4">
        <f t="shared" si="14"/>
        <v>24.200000000000045</v>
      </c>
      <c r="I56" s="11">
        <f t="shared" si="8"/>
        <v>4.6165585654330488E-2</v>
      </c>
      <c r="J56" s="11">
        <f t="shared" si="15"/>
        <v>3.6932468523464393E-2</v>
      </c>
    </row>
    <row r="57" spans="1:10" hidden="1" outlineLevel="1" x14ac:dyDescent="0.25">
      <c r="J57" s="8">
        <f>SUM(J21:J56)</f>
        <v>0.9269362838611217</v>
      </c>
    </row>
    <row r="58" spans="1:10" hidden="1" outlineLevel="1" x14ac:dyDescent="0.25"/>
    <row r="59" spans="1:10" collapsed="1" x14ac:dyDescent="0.25">
      <c r="A59" t="s">
        <v>52</v>
      </c>
      <c r="B59" t="s">
        <v>51</v>
      </c>
    </row>
    <row r="60" spans="1:10" x14ac:dyDescent="0.25">
      <c r="A60" s="1" t="s">
        <v>0</v>
      </c>
      <c r="B60" s="9">
        <f>D60*F60*H60</f>
        <v>17.896080920500406</v>
      </c>
      <c r="C60" s="1" t="s">
        <v>1</v>
      </c>
      <c r="D60" s="1">
        <f>I67</f>
        <v>24</v>
      </c>
      <c r="E60" s="1" t="s">
        <v>2</v>
      </c>
      <c r="F60" s="7">
        <f>G76</f>
        <v>0.93208754794272952</v>
      </c>
      <c r="G60" s="1" t="s">
        <v>3</v>
      </c>
      <c r="H60" s="1">
        <v>0.8</v>
      </c>
    </row>
    <row r="62" spans="1:10" outlineLevel="1" x14ac:dyDescent="0.25">
      <c r="A62" s="10" t="s">
        <v>1</v>
      </c>
      <c r="B62" s="10"/>
      <c r="C62" s="10"/>
      <c r="D62" s="10"/>
      <c r="E62" s="10"/>
      <c r="F62" s="10"/>
      <c r="G62" s="10"/>
      <c r="H62" s="10"/>
      <c r="I62" s="10"/>
    </row>
    <row r="63" spans="1:10" outlineLevel="1" x14ac:dyDescent="0.25">
      <c r="A63" s="4" t="s">
        <v>16</v>
      </c>
      <c r="B63" s="4" t="s">
        <v>13</v>
      </c>
      <c r="C63" s="4" t="s">
        <v>14</v>
      </c>
      <c r="D63" s="4" t="s">
        <v>17</v>
      </c>
      <c r="F63" s="4" t="s">
        <v>14</v>
      </c>
      <c r="G63" s="4" t="s">
        <v>15</v>
      </c>
      <c r="H63" s="4" t="s">
        <v>19</v>
      </c>
      <c r="I63" s="4" t="s">
        <v>18</v>
      </c>
    </row>
    <row r="64" spans="1:10" outlineLevel="1" x14ac:dyDescent="0.25">
      <c r="A64" s="4">
        <v>1</v>
      </c>
      <c r="B64" s="3" t="s">
        <v>11</v>
      </c>
      <c r="C64" s="4">
        <v>2</v>
      </c>
      <c r="D64" s="4">
        <v>3.32</v>
      </c>
      <c r="F64" s="4">
        <v>1</v>
      </c>
      <c r="G64" s="4">
        <v>0</v>
      </c>
      <c r="H64" s="4">
        <v>3</v>
      </c>
      <c r="I64" s="4">
        <v>0</v>
      </c>
    </row>
    <row r="65" spans="1:13" outlineLevel="1" x14ac:dyDescent="0.25">
      <c r="A65" s="4">
        <v>2</v>
      </c>
      <c r="B65" s="15" t="s">
        <v>53</v>
      </c>
      <c r="C65" s="4">
        <v>2</v>
      </c>
      <c r="D65" s="4">
        <v>3.85</v>
      </c>
      <c r="F65" s="4">
        <v>2</v>
      </c>
      <c r="G65" s="5">
        <f>D64+D65+D66</f>
        <v>9.64</v>
      </c>
      <c r="H65" s="4">
        <v>7</v>
      </c>
      <c r="I65" s="4">
        <v>7</v>
      </c>
    </row>
    <row r="66" spans="1:13" outlineLevel="1" x14ac:dyDescent="0.25">
      <c r="A66" s="4">
        <v>3</v>
      </c>
      <c r="B66" s="3" t="s">
        <v>7</v>
      </c>
      <c r="C66" s="4">
        <v>2</v>
      </c>
      <c r="D66" s="4">
        <v>2.4700000000000002</v>
      </c>
      <c r="F66" s="4">
        <v>3</v>
      </c>
      <c r="G66" s="5">
        <f>D68+D69+D71</f>
        <v>17.03</v>
      </c>
      <c r="H66" s="4">
        <v>24</v>
      </c>
      <c r="I66" s="4">
        <v>17</v>
      </c>
    </row>
    <row r="67" spans="1:13" outlineLevel="1" x14ac:dyDescent="0.25">
      <c r="A67" s="17">
        <v>4</v>
      </c>
      <c r="B67" s="18" t="s">
        <v>5</v>
      </c>
      <c r="C67" s="17">
        <v>2</v>
      </c>
      <c r="D67" s="17">
        <v>3.57</v>
      </c>
      <c r="I67" s="2">
        <f>I64+I65+I66</f>
        <v>24</v>
      </c>
    </row>
    <row r="68" spans="1:13" outlineLevel="1" x14ac:dyDescent="0.25">
      <c r="A68" s="4">
        <v>5</v>
      </c>
      <c r="B68" s="3" t="s">
        <v>10</v>
      </c>
      <c r="C68" s="4">
        <v>3</v>
      </c>
      <c r="D68" s="4">
        <v>5.27</v>
      </c>
    </row>
    <row r="69" spans="1:13" outlineLevel="1" x14ac:dyDescent="0.25">
      <c r="A69" s="4">
        <v>6</v>
      </c>
      <c r="B69" s="3" t="s">
        <v>6</v>
      </c>
      <c r="C69" s="4">
        <v>3</v>
      </c>
      <c r="D69" s="4">
        <v>5.43</v>
      </c>
    </row>
    <row r="70" spans="1:13" outlineLevel="1" x14ac:dyDescent="0.25">
      <c r="A70" s="17">
        <v>7</v>
      </c>
      <c r="B70" s="18" t="s">
        <v>4</v>
      </c>
      <c r="C70" s="17">
        <v>3</v>
      </c>
      <c r="D70" s="17">
        <v>5.94</v>
      </c>
    </row>
    <row r="71" spans="1:13" outlineLevel="1" x14ac:dyDescent="0.25">
      <c r="A71" s="4">
        <v>8</v>
      </c>
      <c r="B71" s="3" t="s">
        <v>9</v>
      </c>
      <c r="C71" s="4">
        <v>3</v>
      </c>
      <c r="D71" s="4">
        <v>6.33</v>
      </c>
    </row>
    <row r="72" spans="1:13" outlineLevel="1" x14ac:dyDescent="0.25">
      <c r="A72" s="17">
        <v>9</v>
      </c>
      <c r="B72" s="18" t="s">
        <v>8</v>
      </c>
      <c r="C72" s="17">
        <v>2</v>
      </c>
      <c r="D72" s="17">
        <v>3.83</v>
      </c>
    </row>
    <row r="73" spans="1:13" outlineLevel="1" x14ac:dyDescent="0.25">
      <c r="C73" s="1"/>
      <c r="D73" s="1"/>
    </row>
    <row r="74" spans="1:13" outlineLevel="1" x14ac:dyDescent="0.25">
      <c r="A74" s="10" t="s">
        <v>2</v>
      </c>
      <c r="B74" s="10"/>
      <c r="C74" s="10"/>
      <c r="D74" s="10"/>
      <c r="E74" s="10"/>
      <c r="F74" s="10"/>
      <c r="G74" s="10"/>
      <c r="H74" s="10"/>
      <c r="I74" s="10"/>
    </row>
    <row r="75" spans="1:13" outlineLevel="1" x14ac:dyDescent="0.25">
      <c r="A75" s="4" t="s">
        <v>25</v>
      </c>
      <c r="B75" s="4" t="s">
        <v>20</v>
      </c>
      <c r="C75" s="4" t="s">
        <v>21</v>
      </c>
      <c r="D75" s="4" t="s">
        <v>24</v>
      </c>
      <c r="E75" s="4" t="s">
        <v>22</v>
      </c>
      <c r="F75" s="4" t="s">
        <v>23</v>
      </c>
      <c r="G75" s="4" t="s">
        <v>2</v>
      </c>
    </row>
    <row r="76" spans="1:13" outlineLevel="1" x14ac:dyDescent="0.25">
      <c r="A76" s="14">
        <f>G105</f>
        <v>512.84999999999991</v>
      </c>
      <c r="B76" s="11">
        <f>J106</f>
        <v>0.86329645173597858</v>
      </c>
      <c r="C76" s="4">
        <v>0</v>
      </c>
      <c r="D76" s="4">
        <v>10</v>
      </c>
      <c r="E76" s="5">
        <v>9.5</v>
      </c>
      <c r="F76" s="4">
        <v>500</v>
      </c>
      <c r="G76" s="12">
        <f>(A76*B76+C76)*D76/(E76*F76)</f>
        <v>0.93208754794272952</v>
      </c>
    </row>
    <row r="77" spans="1:13" outlineLevel="1" x14ac:dyDescent="0.25"/>
    <row r="78" spans="1:13" outlineLevel="1" x14ac:dyDescent="0.25">
      <c r="A78" s="4" t="s">
        <v>34</v>
      </c>
      <c r="B78" s="4" t="s">
        <v>26</v>
      </c>
      <c r="C78" s="4" t="s">
        <v>36</v>
      </c>
      <c r="D78" s="4" t="s">
        <v>33</v>
      </c>
      <c r="E78" s="4" t="s">
        <v>29</v>
      </c>
      <c r="F78" s="4" t="s">
        <v>27</v>
      </c>
      <c r="G78" s="4" t="s">
        <v>28</v>
      </c>
      <c r="H78" s="4" t="s">
        <v>31</v>
      </c>
      <c r="I78" s="13" t="s">
        <v>30</v>
      </c>
      <c r="J78" s="4" t="s">
        <v>32</v>
      </c>
      <c r="L78" s="1" t="s">
        <v>33</v>
      </c>
      <c r="M78" s="1" t="s">
        <v>20</v>
      </c>
    </row>
    <row r="79" spans="1:13" outlineLevel="1" x14ac:dyDescent="0.25">
      <c r="A79" s="4">
        <v>1</v>
      </c>
      <c r="B79" s="3" t="s">
        <v>43</v>
      </c>
      <c r="C79" s="4">
        <v>0.8</v>
      </c>
      <c r="D79" s="4" t="s">
        <v>35</v>
      </c>
      <c r="E79" s="4">
        <v>0.8</v>
      </c>
      <c r="F79" s="14">
        <v>0</v>
      </c>
      <c r="G79" s="4">
        <v>26.6</v>
      </c>
      <c r="H79" s="4">
        <v>26.6</v>
      </c>
      <c r="I79" s="11">
        <f t="shared" ref="I79:I105" si="16">H79/$A$18</f>
        <v>5.0743990843189618E-2</v>
      </c>
      <c r="J79" s="11">
        <f t="shared" ref="J79:J105" si="17">E79*I79</f>
        <v>4.0595192674551694E-2</v>
      </c>
      <c r="L79" s="1" t="s">
        <v>35</v>
      </c>
      <c r="M79" s="1">
        <v>0.8</v>
      </c>
    </row>
    <row r="80" spans="1:13" outlineLevel="1" x14ac:dyDescent="0.25">
      <c r="A80" s="4">
        <v>1</v>
      </c>
      <c r="B80" s="3" t="s">
        <v>41</v>
      </c>
      <c r="C80" s="4">
        <v>1.5</v>
      </c>
      <c r="D80" s="4" t="s">
        <v>37</v>
      </c>
      <c r="E80" s="14">
        <v>1</v>
      </c>
      <c r="F80" s="14">
        <f t="shared" ref="F80:F105" si="18">G79</f>
        <v>26.6</v>
      </c>
      <c r="G80" s="4">
        <v>32.9</v>
      </c>
      <c r="H80" s="4">
        <v>6.2999999999999972</v>
      </c>
      <c r="I80" s="11">
        <f t="shared" si="16"/>
        <v>1.2018313620755431E-2</v>
      </c>
      <c r="J80" s="11">
        <f t="shared" si="17"/>
        <v>1.2018313620755431E-2</v>
      </c>
      <c r="L80" s="1" t="s">
        <v>37</v>
      </c>
      <c r="M80" s="6">
        <v>1</v>
      </c>
    </row>
    <row r="81" spans="1:13" outlineLevel="1" x14ac:dyDescent="0.25">
      <c r="A81" s="4">
        <v>1</v>
      </c>
      <c r="B81" s="3" t="s">
        <v>42</v>
      </c>
      <c r="C81" s="4">
        <v>1.9</v>
      </c>
      <c r="D81" s="4" t="s">
        <v>38</v>
      </c>
      <c r="E81" s="14">
        <v>1.2</v>
      </c>
      <c r="F81" s="14">
        <f t="shared" si="18"/>
        <v>32.9</v>
      </c>
      <c r="G81" s="4">
        <v>60</v>
      </c>
      <c r="H81" s="4">
        <v>27.1</v>
      </c>
      <c r="I81" s="11">
        <f t="shared" si="16"/>
        <v>5.1697825257535288E-2</v>
      </c>
      <c r="J81" s="11">
        <f t="shared" si="17"/>
        <v>6.2037390309042345E-2</v>
      </c>
      <c r="L81" s="1" t="s">
        <v>38</v>
      </c>
      <c r="M81" s="6">
        <v>1.2</v>
      </c>
    </row>
    <row r="82" spans="1:13" outlineLevel="1" x14ac:dyDescent="0.25">
      <c r="A82" s="4">
        <v>2</v>
      </c>
      <c r="B82" s="3" t="s">
        <v>43</v>
      </c>
      <c r="C82" s="4">
        <v>0.8</v>
      </c>
      <c r="D82" s="4" t="s">
        <v>35</v>
      </c>
      <c r="E82" s="4">
        <v>0.8</v>
      </c>
      <c r="F82" s="14">
        <f>G81</f>
        <v>60</v>
      </c>
      <c r="G82" s="4">
        <v>65.7</v>
      </c>
      <c r="H82" s="4">
        <v>5.7000000000000028</v>
      </c>
      <c r="I82" s="11">
        <f t="shared" si="16"/>
        <v>1.0873712323540638E-2</v>
      </c>
      <c r="J82" s="11">
        <f t="shared" si="17"/>
        <v>8.6989698588325112E-3</v>
      </c>
      <c r="L82" s="1" t="s">
        <v>39</v>
      </c>
      <c r="M82" s="6">
        <v>1.5</v>
      </c>
    </row>
    <row r="83" spans="1:13" outlineLevel="1" x14ac:dyDescent="0.25">
      <c r="A83" s="4">
        <v>2</v>
      </c>
      <c r="B83" s="3" t="s">
        <v>44</v>
      </c>
      <c r="C83" s="4">
        <v>1.4</v>
      </c>
      <c r="D83" s="4" t="s">
        <v>37</v>
      </c>
      <c r="E83" s="14">
        <v>1</v>
      </c>
      <c r="F83" s="14">
        <f>G82</f>
        <v>65.7</v>
      </c>
      <c r="G83" s="4">
        <f>F83+H83</f>
        <v>73.2</v>
      </c>
      <c r="H83" s="4">
        <v>7.5</v>
      </c>
      <c r="I83" s="11">
        <f t="shared" si="16"/>
        <v>1.4307516215185043E-2</v>
      </c>
      <c r="J83" s="11">
        <f t="shared" si="17"/>
        <v>1.4307516215185043E-2</v>
      </c>
      <c r="L83" s="1" t="s">
        <v>40</v>
      </c>
      <c r="M83" s="6">
        <v>1.8</v>
      </c>
    </row>
    <row r="84" spans="1:13" outlineLevel="1" x14ac:dyDescent="0.25">
      <c r="A84" s="4">
        <v>2</v>
      </c>
      <c r="B84" s="3" t="s">
        <v>43</v>
      </c>
      <c r="C84" s="4">
        <v>0.8</v>
      </c>
      <c r="D84" s="4" t="s">
        <v>35</v>
      </c>
      <c r="E84" s="4">
        <v>0.8</v>
      </c>
      <c r="F84" s="14">
        <f t="shared" si="18"/>
        <v>73.2</v>
      </c>
      <c r="G84" s="4">
        <f>F84+H84</f>
        <v>91.75</v>
      </c>
      <c r="H84" s="14">
        <f>4.65+13.9</f>
        <v>18.55</v>
      </c>
      <c r="I84" s="11">
        <f t="shared" si="16"/>
        <v>3.5387256772224339E-2</v>
      </c>
      <c r="J84" s="11">
        <f t="shared" si="17"/>
        <v>2.8309805417779471E-2</v>
      </c>
    </row>
    <row r="85" spans="1:13" outlineLevel="1" x14ac:dyDescent="0.25">
      <c r="A85" s="4">
        <v>2</v>
      </c>
      <c r="B85" s="3" t="s">
        <v>45</v>
      </c>
      <c r="C85" s="4">
        <v>1.2</v>
      </c>
      <c r="D85" s="4" t="s">
        <v>37</v>
      </c>
      <c r="E85" s="14">
        <v>1</v>
      </c>
      <c r="F85" s="14">
        <f>G84</f>
        <v>91.75</v>
      </c>
      <c r="G85" s="4">
        <f>F85+H85</f>
        <v>95.65</v>
      </c>
      <c r="H85" s="4">
        <v>3.9000000000000057</v>
      </c>
      <c r="I85" s="11">
        <f t="shared" si="16"/>
        <v>7.4399084318962326E-3</v>
      </c>
      <c r="J85" s="11">
        <f t="shared" si="17"/>
        <v>7.4399084318962326E-3</v>
      </c>
      <c r="L85" s="1"/>
      <c r="M85" s="1"/>
    </row>
    <row r="86" spans="1:13" outlineLevel="1" x14ac:dyDescent="0.25">
      <c r="A86" s="4">
        <v>2</v>
      </c>
      <c r="B86" s="3" t="s">
        <v>46</v>
      </c>
      <c r="C86" s="4">
        <v>1.4</v>
      </c>
      <c r="D86" s="4" t="s">
        <v>37</v>
      </c>
      <c r="E86" s="14">
        <v>1</v>
      </c>
      <c r="F86" s="14">
        <f t="shared" si="18"/>
        <v>95.65</v>
      </c>
      <c r="G86" s="14">
        <f t="shared" ref="G86:G105" si="19">F86+H86</f>
        <v>99.55</v>
      </c>
      <c r="H86" s="4">
        <v>3.8999999999999915</v>
      </c>
      <c r="I86" s="11">
        <f t="shared" si="16"/>
        <v>7.4399084318962057E-3</v>
      </c>
      <c r="J86" s="11">
        <f t="shared" si="17"/>
        <v>7.4399084318962057E-3</v>
      </c>
      <c r="L86" s="1"/>
      <c r="M86" s="1"/>
    </row>
    <row r="87" spans="1:13" outlineLevel="1" x14ac:dyDescent="0.25">
      <c r="A87" s="4">
        <v>3</v>
      </c>
      <c r="B87" s="3" t="s">
        <v>43</v>
      </c>
      <c r="C87" s="4">
        <v>0.8</v>
      </c>
      <c r="D87" s="4" t="s">
        <v>35</v>
      </c>
      <c r="E87" s="4">
        <v>0.8</v>
      </c>
      <c r="F87" s="14">
        <f t="shared" si="18"/>
        <v>99.55</v>
      </c>
      <c r="G87" s="14">
        <f t="shared" si="19"/>
        <v>209.05</v>
      </c>
      <c r="H87" s="4">
        <f>81.7+19.3+8.5</f>
        <v>109.5</v>
      </c>
      <c r="I87" s="11">
        <f t="shared" si="16"/>
        <v>0.20888973674170161</v>
      </c>
      <c r="J87" s="11">
        <f t="shared" si="17"/>
        <v>0.1671117893933613</v>
      </c>
      <c r="L87" s="1"/>
      <c r="M87" s="1"/>
    </row>
    <row r="88" spans="1:13" outlineLevel="1" x14ac:dyDescent="0.25">
      <c r="A88" s="4">
        <v>3</v>
      </c>
      <c r="B88" s="3" t="s">
        <v>48</v>
      </c>
      <c r="C88" s="4">
        <v>1.4</v>
      </c>
      <c r="D88" s="4" t="s">
        <v>37</v>
      </c>
      <c r="E88" s="4">
        <v>1</v>
      </c>
      <c r="F88" s="14">
        <f>G87</f>
        <v>209.05</v>
      </c>
      <c r="G88" s="14">
        <f>F88+H88</f>
        <v>209.95000000000002</v>
      </c>
      <c r="H88" s="4">
        <v>0.90000000000000568</v>
      </c>
      <c r="I88" s="11">
        <v>1.716901945822216E-3</v>
      </c>
      <c r="J88" s="11">
        <v>1.716901945822216E-3</v>
      </c>
      <c r="L88" s="1"/>
      <c r="M88" s="1"/>
    </row>
    <row r="89" spans="1:13" outlineLevel="1" x14ac:dyDescent="0.25">
      <c r="A89" s="4">
        <v>4</v>
      </c>
      <c r="B89" s="3" t="s">
        <v>42</v>
      </c>
      <c r="C89" s="4">
        <v>1.9</v>
      </c>
      <c r="D89" s="4" t="s">
        <v>38</v>
      </c>
      <c r="E89" s="4">
        <v>1.2</v>
      </c>
      <c r="F89" s="14">
        <f t="shared" ref="F89:F105" si="20">G88</f>
        <v>209.95000000000002</v>
      </c>
      <c r="G89" s="14">
        <f t="shared" ref="G89:G105" si="21">F89+H89</f>
        <v>216.15</v>
      </c>
      <c r="H89" s="4">
        <v>6.1999999999999886</v>
      </c>
      <c r="I89" s="11">
        <v>1.1827546737886279E-2</v>
      </c>
      <c r="J89" s="11">
        <v>1.4193056085463535E-2</v>
      </c>
      <c r="L89" s="1"/>
      <c r="M89" s="1"/>
    </row>
    <row r="90" spans="1:13" outlineLevel="1" x14ac:dyDescent="0.25">
      <c r="A90" s="4">
        <v>4</v>
      </c>
      <c r="B90" s="3" t="s">
        <v>43</v>
      </c>
      <c r="C90" s="4">
        <v>0.8</v>
      </c>
      <c r="D90" s="4" t="s">
        <v>35</v>
      </c>
      <c r="E90" s="4">
        <v>0.8</v>
      </c>
      <c r="F90" s="14">
        <f t="shared" si="20"/>
        <v>216.15</v>
      </c>
      <c r="G90" s="14">
        <f t="shared" si="21"/>
        <v>217.85000000000002</v>
      </c>
      <c r="H90" s="4">
        <v>1.7000000000000171</v>
      </c>
      <c r="I90" s="11">
        <v>3.2430370087753089E-3</v>
      </c>
      <c r="J90" s="11">
        <v>2.5944296070202471E-3</v>
      </c>
      <c r="L90" s="1"/>
      <c r="M90" s="1"/>
    </row>
    <row r="91" spans="1:13" outlineLevel="1" x14ac:dyDescent="0.25">
      <c r="A91" s="4">
        <v>5</v>
      </c>
      <c r="B91" s="3" t="s">
        <v>42</v>
      </c>
      <c r="C91" s="4">
        <v>1.9</v>
      </c>
      <c r="D91" s="4" t="s">
        <v>38</v>
      </c>
      <c r="E91" s="4">
        <v>1.2</v>
      </c>
      <c r="F91" s="14">
        <f t="shared" si="20"/>
        <v>217.85000000000002</v>
      </c>
      <c r="G91" s="14">
        <f t="shared" si="21"/>
        <v>224.45000000000002</v>
      </c>
      <c r="H91" s="4">
        <v>6.5999999999999943</v>
      </c>
      <c r="I91" s="11">
        <v>1.2590614269362827E-2</v>
      </c>
      <c r="J91" s="11">
        <v>1.5108737123235391E-2</v>
      </c>
      <c r="L91" s="1"/>
      <c r="M91" s="1"/>
    </row>
    <row r="92" spans="1:13" outlineLevel="1" x14ac:dyDescent="0.25">
      <c r="A92" s="4">
        <v>5</v>
      </c>
      <c r="B92" s="3" t="s">
        <v>43</v>
      </c>
      <c r="C92" s="4">
        <v>0.8</v>
      </c>
      <c r="D92" s="4" t="s">
        <v>35</v>
      </c>
      <c r="E92" s="4">
        <v>0.8</v>
      </c>
      <c r="F92" s="14">
        <f t="shared" si="20"/>
        <v>224.45000000000002</v>
      </c>
      <c r="G92" s="14">
        <f t="shared" si="21"/>
        <v>238.65</v>
      </c>
      <c r="H92" s="4">
        <v>14.2</v>
      </c>
      <c r="I92" s="11">
        <v>1.2590614269362827E-2</v>
      </c>
      <c r="J92" s="11">
        <v>1.5108737123235391E-2</v>
      </c>
      <c r="L92" s="1"/>
      <c r="M92" s="1"/>
    </row>
    <row r="93" spans="1:13" outlineLevel="1" x14ac:dyDescent="0.25">
      <c r="A93" s="4">
        <v>5</v>
      </c>
      <c r="B93" s="3" t="s">
        <v>45</v>
      </c>
      <c r="C93" s="4">
        <v>1.2</v>
      </c>
      <c r="D93" s="4" t="s">
        <v>37</v>
      </c>
      <c r="E93" s="14">
        <v>1</v>
      </c>
      <c r="F93" s="14">
        <f t="shared" si="20"/>
        <v>238.65</v>
      </c>
      <c r="G93" s="14">
        <f t="shared" si="21"/>
        <v>241.74999999999997</v>
      </c>
      <c r="H93" s="4">
        <v>3.0999999999999659</v>
      </c>
      <c r="I93" s="11">
        <f t="shared" si="16"/>
        <v>5.9137733689430859E-3</v>
      </c>
      <c r="J93" s="11">
        <f t="shared" si="17"/>
        <v>5.9137733689430859E-3</v>
      </c>
    </row>
    <row r="94" spans="1:13" outlineLevel="1" x14ac:dyDescent="0.25">
      <c r="A94" s="4">
        <v>5</v>
      </c>
      <c r="B94" s="3" t="s">
        <v>42</v>
      </c>
      <c r="C94" s="4">
        <v>1.9</v>
      </c>
      <c r="D94" s="4" t="s">
        <v>38</v>
      </c>
      <c r="E94" s="14">
        <v>1.2</v>
      </c>
      <c r="F94" s="14">
        <f t="shared" si="20"/>
        <v>241.74999999999997</v>
      </c>
      <c r="G94" s="14">
        <f t="shared" si="21"/>
        <v>268.44999999999993</v>
      </c>
      <c r="H94" s="4">
        <v>26.699999999999989</v>
      </c>
      <c r="I94" s="11">
        <f t="shared" si="16"/>
        <v>5.0934757726058731E-2</v>
      </c>
      <c r="J94" s="11">
        <f t="shared" si="17"/>
        <v>6.1121709271270475E-2</v>
      </c>
    </row>
    <row r="95" spans="1:13" outlineLevel="1" x14ac:dyDescent="0.25">
      <c r="A95" s="4">
        <v>6</v>
      </c>
      <c r="B95" s="3" t="s">
        <v>43</v>
      </c>
      <c r="C95" s="4">
        <v>0.8</v>
      </c>
      <c r="D95" s="4" t="s">
        <v>35</v>
      </c>
      <c r="E95" s="4">
        <v>0.8</v>
      </c>
      <c r="F95" s="14">
        <f t="shared" si="20"/>
        <v>268.44999999999993</v>
      </c>
      <c r="G95" s="14">
        <f t="shared" si="21"/>
        <v>272.84999999999997</v>
      </c>
      <c r="H95" s="4">
        <v>4.4000000000000341</v>
      </c>
      <c r="I95" s="11">
        <f t="shared" si="16"/>
        <v>8.3937428462419559E-3</v>
      </c>
      <c r="J95" s="11">
        <f t="shared" si="17"/>
        <v>6.7149942769935654E-3</v>
      </c>
    </row>
    <row r="96" spans="1:13" outlineLevel="1" x14ac:dyDescent="0.25">
      <c r="A96" s="4">
        <v>6</v>
      </c>
      <c r="B96" s="3" t="s">
        <v>48</v>
      </c>
      <c r="C96" s="4">
        <v>1.4</v>
      </c>
      <c r="D96" s="4" t="s">
        <v>37</v>
      </c>
      <c r="E96" s="14">
        <v>1</v>
      </c>
      <c r="F96" s="14">
        <f t="shared" si="20"/>
        <v>272.84999999999997</v>
      </c>
      <c r="G96" s="14">
        <f t="shared" si="21"/>
        <v>274.74999999999994</v>
      </c>
      <c r="H96" s="4">
        <v>1.8999999999999773</v>
      </c>
      <c r="I96" s="11">
        <f t="shared" si="16"/>
        <v>3.6245707745135008E-3</v>
      </c>
      <c r="J96" s="11">
        <f t="shared" si="17"/>
        <v>3.6245707745135008E-3</v>
      </c>
    </row>
    <row r="97" spans="1:10" outlineLevel="1" x14ac:dyDescent="0.25">
      <c r="A97" s="4">
        <v>6</v>
      </c>
      <c r="B97" s="3" t="s">
        <v>43</v>
      </c>
      <c r="C97" s="4">
        <v>0.8</v>
      </c>
      <c r="D97" s="4" t="s">
        <v>35</v>
      </c>
      <c r="E97" s="4">
        <v>0.8</v>
      </c>
      <c r="F97" s="14">
        <f t="shared" si="20"/>
        <v>274.74999999999994</v>
      </c>
      <c r="G97" s="14">
        <f t="shared" si="21"/>
        <v>301.94999999999993</v>
      </c>
      <c r="H97" s="4">
        <f>2.60000000000002+17.9+6.7</f>
        <v>27.200000000000017</v>
      </c>
      <c r="I97" s="11">
        <f t="shared" si="16"/>
        <v>5.1888592140404456E-2</v>
      </c>
      <c r="J97" s="11">
        <f t="shared" si="17"/>
        <v>4.1510873712323565E-2</v>
      </c>
    </row>
    <row r="98" spans="1:10" outlineLevel="1" x14ac:dyDescent="0.25">
      <c r="A98" s="4">
        <v>7</v>
      </c>
      <c r="B98" s="3" t="s">
        <v>48</v>
      </c>
      <c r="C98" s="4">
        <v>1.4</v>
      </c>
      <c r="D98" s="4" t="s">
        <v>37</v>
      </c>
      <c r="E98" s="14">
        <v>1</v>
      </c>
      <c r="F98" s="14">
        <f t="shared" si="20"/>
        <v>301.94999999999993</v>
      </c>
      <c r="G98" s="14">
        <f t="shared" si="21"/>
        <v>347.34999999999991</v>
      </c>
      <c r="H98" s="4">
        <f>35.4+10</f>
        <v>45.4</v>
      </c>
      <c r="I98" s="11">
        <f t="shared" si="16"/>
        <v>8.6608164822586792E-2</v>
      </c>
      <c r="J98" s="11">
        <f t="shared" si="17"/>
        <v>8.6608164822586792E-2</v>
      </c>
    </row>
    <row r="99" spans="1:10" outlineLevel="1" x14ac:dyDescent="0.25">
      <c r="A99" s="4" t="s">
        <v>54</v>
      </c>
      <c r="B99" s="3" t="s">
        <v>43</v>
      </c>
      <c r="C99" s="4">
        <v>0.8</v>
      </c>
      <c r="D99" s="4" t="s">
        <v>35</v>
      </c>
      <c r="E99" s="4">
        <v>0.8</v>
      </c>
      <c r="F99" s="14">
        <f t="shared" si="20"/>
        <v>347.34999999999991</v>
      </c>
      <c r="G99" s="14">
        <f t="shared" si="21"/>
        <v>427.24999999999989</v>
      </c>
      <c r="H99" s="4">
        <f>57.2+22.7</f>
        <v>79.900000000000006</v>
      </c>
      <c r="I99" s="11">
        <f t="shared" si="16"/>
        <v>0.152422739412438</v>
      </c>
      <c r="J99" s="11">
        <f t="shared" si="17"/>
        <v>0.1219381915299504</v>
      </c>
    </row>
    <row r="100" spans="1:10" outlineLevel="1" x14ac:dyDescent="0.25">
      <c r="A100" s="4">
        <v>7</v>
      </c>
      <c r="B100" s="3" t="s">
        <v>47</v>
      </c>
      <c r="C100" s="4">
        <v>1.3</v>
      </c>
      <c r="D100" s="4" t="s">
        <v>37</v>
      </c>
      <c r="E100" s="14">
        <v>1</v>
      </c>
      <c r="F100" s="14">
        <f t="shared" si="20"/>
        <v>427.24999999999989</v>
      </c>
      <c r="G100" s="14">
        <f t="shared" si="21"/>
        <v>431.34999999999985</v>
      </c>
      <c r="H100" s="4">
        <v>4.0999999999999659</v>
      </c>
      <c r="I100" s="11">
        <f t="shared" si="16"/>
        <v>7.8214421976344241E-3</v>
      </c>
      <c r="J100" s="11">
        <f t="shared" si="17"/>
        <v>7.8214421976344241E-3</v>
      </c>
    </row>
    <row r="101" spans="1:10" outlineLevel="1" x14ac:dyDescent="0.25">
      <c r="A101" s="4">
        <v>8</v>
      </c>
      <c r="B101" s="3" t="s">
        <v>44</v>
      </c>
      <c r="C101" s="4">
        <v>1.4</v>
      </c>
      <c r="D101" s="4" t="s">
        <v>37</v>
      </c>
      <c r="E101" s="14">
        <v>1</v>
      </c>
      <c r="F101" s="14">
        <f t="shared" si="20"/>
        <v>431.34999999999985</v>
      </c>
      <c r="G101" s="14">
        <f t="shared" si="21"/>
        <v>434.04999999999984</v>
      </c>
      <c r="H101" s="4">
        <v>2.6999999999999886</v>
      </c>
      <c r="I101" s="11">
        <f t="shared" si="16"/>
        <v>5.1507058374665937E-3</v>
      </c>
      <c r="J101" s="11">
        <f t="shared" si="17"/>
        <v>5.1507058374665937E-3</v>
      </c>
    </row>
    <row r="102" spans="1:10" outlineLevel="1" x14ac:dyDescent="0.25">
      <c r="A102" s="4">
        <v>9</v>
      </c>
      <c r="B102" s="3" t="s">
        <v>43</v>
      </c>
      <c r="C102" s="4">
        <v>0.8</v>
      </c>
      <c r="D102" s="4" t="s">
        <v>35</v>
      </c>
      <c r="E102" s="4">
        <v>0.8</v>
      </c>
      <c r="F102" s="14">
        <f t="shared" si="20"/>
        <v>434.04999999999984</v>
      </c>
      <c r="G102" s="14">
        <f t="shared" si="21"/>
        <v>447.34999999999985</v>
      </c>
      <c r="H102" s="4">
        <v>13.300000000000011</v>
      </c>
      <c r="I102" s="11">
        <f t="shared" si="16"/>
        <v>2.537199542159483E-2</v>
      </c>
      <c r="J102" s="11">
        <f t="shared" si="17"/>
        <v>2.0297596337275865E-2</v>
      </c>
    </row>
    <row r="103" spans="1:10" outlineLevel="1" x14ac:dyDescent="0.25">
      <c r="A103" s="4">
        <v>9</v>
      </c>
      <c r="B103" s="3" t="s">
        <v>48</v>
      </c>
      <c r="C103" s="4">
        <v>1.4</v>
      </c>
      <c r="D103" s="4" t="s">
        <v>37</v>
      </c>
      <c r="E103" s="14">
        <v>1</v>
      </c>
      <c r="F103" s="14">
        <f t="shared" si="20"/>
        <v>447.34999999999985</v>
      </c>
      <c r="G103" s="14">
        <f t="shared" si="21"/>
        <v>458.34999999999985</v>
      </c>
      <c r="H103" s="4">
        <v>11</v>
      </c>
      <c r="I103" s="11">
        <f t="shared" si="16"/>
        <v>2.0984357115604729E-2</v>
      </c>
      <c r="J103" s="11">
        <f t="shared" si="17"/>
        <v>2.0984357115604729E-2</v>
      </c>
    </row>
    <row r="104" spans="1:10" outlineLevel="1" x14ac:dyDescent="0.25">
      <c r="A104" s="4">
        <v>9</v>
      </c>
      <c r="B104" s="3" t="s">
        <v>49</v>
      </c>
      <c r="C104" s="4">
        <v>1.9</v>
      </c>
      <c r="D104" s="4" t="s">
        <v>38</v>
      </c>
      <c r="E104" s="14">
        <v>1.2</v>
      </c>
      <c r="F104" s="14">
        <f t="shared" si="20"/>
        <v>458.34999999999985</v>
      </c>
      <c r="G104" s="14">
        <f t="shared" si="21"/>
        <v>460.64999999999986</v>
      </c>
      <c r="H104" s="4">
        <v>2.3000000000000114</v>
      </c>
      <c r="I104" s="11">
        <f t="shared" si="16"/>
        <v>4.3876383059901014E-3</v>
      </c>
      <c r="J104" s="11">
        <f t="shared" si="17"/>
        <v>5.2651659671881217E-3</v>
      </c>
    </row>
    <row r="105" spans="1:10" outlineLevel="1" x14ac:dyDescent="0.25">
      <c r="A105" s="4">
        <v>10</v>
      </c>
      <c r="B105" s="3" t="s">
        <v>43</v>
      </c>
      <c r="C105" s="4">
        <v>0.8</v>
      </c>
      <c r="D105" s="4" t="s">
        <v>35</v>
      </c>
      <c r="E105" s="4">
        <v>0.8</v>
      </c>
      <c r="F105" s="14">
        <f t="shared" si="20"/>
        <v>460.64999999999986</v>
      </c>
      <c r="G105" s="14">
        <f t="shared" si="21"/>
        <v>512.84999999999991</v>
      </c>
      <c r="H105" s="4">
        <f>24.2+28</f>
        <v>52.2</v>
      </c>
      <c r="I105" s="11">
        <f t="shared" si="16"/>
        <v>9.9580312857687897E-2</v>
      </c>
      <c r="J105" s="11">
        <f t="shared" si="17"/>
        <v>7.9664250286150318E-2</v>
      </c>
    </row>
    <row r="106" spans="1:10" outlineLevel="1" x14ac:dyDescent="0.25">
      <c r="J106" s="8">
        <f>SUM(J79:J105)</f>
        <v>0.86329645173597858</v>
      </c>
    </row>
    <row r="107" spans="1:10" outlineLevel="1" x14ac:dyDescent="0.25"/>
    <row r="109" spans="1:10" x14ac:dyDescent="0.25">
      <c r="I109" s="16"/>
      <c r="J109" s="16"/>
    </row>
    <row r="110" spans="1:10" x14ac:dyDescent="0.25">
      <c r="I110" s="16"/>
      <c r="J110" s="16"/>
    </row>
    <row r="111" spans="1:10" x14ac:dyDescent="0.25">
      <c r="I111" s="16"/>
      <c r="J111" s="16"/>
    </row>
    <row r="112" spans="1:10" x14ac:dyDescent="0.25">
      <c r="I112" s="16"/>
      <c r="J112" s="16"/>
    </row>
  </sheetData>
  <mergeCells count="4">
    <mergeCell ref="A4:I4"/>
    <mergeCell ref="A16:I16"/>
    <mergeCell ref="A62:I62"/>
    <mergeCell ref="A74:I74"/>
  </mergeCells>
  <hyperlinks>
    <hyperlink ref="B65" r:id="rId1" xr:uid="{42B22950-9795-4D80-AE00-3650E62FEFA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Кошак</dc:creator>
  <cp:lastModifiedBy>Кошак</cp:lastModifiedBy>
  <dcterms:created xsi:type="dcterms:W3CDTF">2015-06-05T18:19:34Z</dcterms:created>
  <dcterms:modified xsi:type="dcterms:W3CDTF">2024-02-21T20:45:49Z</dcterms:modified>
</cp:coreProperties>
</file>