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nal\Desktop\Курсовая Кавказ\Ночевки и закупки\"/>
    </mc:Choice>
  </mc:AlternateContent>
  <xr:revisionPtr revIDLastSave="0" documentId="13_ncr:1_{EA4B8BDE-2918-4EA6-8A63-1C991AC3E054}" xr6:coauthVersionLast="45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Основной маршрут" sheetId="1" r:id="rId1"/>
    <sheet name="Объезд Балка Кисловодская" sheetId="3" r:id="rId2"/>
    <sheet name="Объезд траверс Юрпа" sheetId="4" r:id="rId3"/>
    <sheet name="Объезд Перевал Бандитский" sheetId="6" r:id="rId4"/>
    <sheet name="Объезд Траверса Хребта Гуам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9" l="1"/>
  <c r="H17" i="9"/>
  <c r="H7" i="9"/>
  <c r="H6" i="9"/>
  <c r="E30" i="9"/>
  <c r="E70" i="9"/>
  <c r="D70" i="9"/>
  <c r="C70" i="9"/>
  <c r="B70" i="9"/>
  <c r="E62" i="9"/>
  <c r="E58" i="9"/>
  <c r="E54" i="9"/>
  <c r="E50" i="9"/>
  <c r="E46" i="9"/>
  <c r="E42" i="9"/>
  <c r="E38" i="9"/>
  <c r="E34" i="9"/>
  <c r="E26" i="9"/>
  <c r="E22" i="9"/>
  <c r="J19" i="9"/>
  <c r="G22" i="9" s="1"/>
  <c r="D17" i="9"/>
  <c r="H16" i="9"/>
  <c r="J8" i="9"/>
  <c r="G11" i="9" s="1"/>
  <c r="H5" i="9"/>
  <c r="E30" i="6"/>
  <c r="H17" i="6"/>
  <c r="H6" i="6"/>
  <c r="H7" i="6"/>
  <c r="H18" i="6"/>
  <c r="E70" i="6"/>
  <c r="D70" i="6"/>
  <c r="C70" i="6"/>
  <c r="B70" i="6"/>
  <c r="E62" i="6"/>
  <c r="E58" i="6"/>
  <c r="E54" i="6"/>
  <c r="E50" i="6"/>
  <c r="E46" i="6"/>
  <c r="E42" i="6"/>
  <c r="E38" i="6"/>
  <c r="E34" i="6"/>
  <c r="E26" i="6"/>
  <c r="E22" i="6"/>
  <c r="J19" i="6"/>
  <c r="G22" i="6" s="1"/>
  <c r="D17" i="6"/>
  <c r="H16" i="6"/>
  <c r="J8" i="6"/>
  <c r="G11" i="6" s="1"/>
  <c r="H5" i="6"/>
  <c r="H18" i="4"/>
  <c r="H17" i="4"/>
  <c r="H6" i="4"/>
  <c r="H16" i="4"/>
  <c r="J19" i="4"/>
  <c r="G22" i="4" s="1"/>
  <c r="H7" i="4"/>
  <c r="E70" i="4"/>
  <c r="D70" i="4"/>
  <c r="C70" i="4"/>
  <c r="B70" i="4"/>
  <c r="E62" i="4"/>
  <c r="E58" i="4"/>
  <c r="E54" i="4"/>
  <c r="E50" i="4"/>
  <c r="E46" i="4"/>
  <c r="E42" i="4"/>
  <c r="E38" i="4"/>
  <c r="E34" i="4"/>
  <c r="E30" i="4"/>
  <c r="E26" i="4"/>
  <c r="E22" i="4"/>
  <c r="D17" i="4"/>
  <c r="J8" i="4"/>
  <c r="G11" i="4" s="1"/>
  <c r="H5" i="4"/>
  <c r="C70" i="3"/>
  <c r="B70" i="3"/>
  <c r="E70" i="3"/>
  <c r="D70" i="3"/>
  <c r="E62" i="3"/>
  <c r="E58" i="3"/>
  <c r="E54" i="3"/>
  <c r="E50" i="3"/>
  <c r="E46" i="3"/>
  <c r="E42" i="3"/>
  <c r="E38" i="3"/>
  <c r="E34" i="3"/>
  <c r="E30" i="3"/>
  <c r="E26" i="3"/>
  <c r="E22" i="3"/>
  <c r="D17" i="3"/>
  <c r="J8" i="3"/>
  <c r="G11" i="3" s="1"/>
  <c r="H7" i="3"/>
  <c r="H6" i="3"/>
  <c r="H5" i="3"/>
  <c r="E70" i="1"/>
  <c r="D70" i="1"/>
  <c r="C70" i="1"/>
  <c r="B70" i="1"/>
  <c r="H6" i="1"/>
  <c r="H7" i="1"/>
  <c r="E30" i="1"/>
  <c r="E62" i="1"/>
  <c r="E58" i="1"/>
  <c r="E54" i="1"/>
  <c r="E50" i="1"/>
  <c r="E46" i="1"/>
  <c r="E38" i="1"/>
  <c r="E34" i="1"/>
  <c r="E22" i="1"/>
  <c r="H5" i="1"/>
  <c r="F75" i="4" l="1"/>
  <c r="E71" i="4" s="1"/>
  <c r="F75" i="9"/>
  <c r="E71" i="9" s="1"/>
  <c r="D71" i="9"/>
  <c r="F75" i="6"/>
  <c r="B71" i="6" s="1"/>
  <c r="F75" i="3"/>
  <c r="E71" i="3" s="1"/>
  <c r="E26" i="1"/>
  <c r="E42" i="1"/>
  <c r="F75" i="1" s="1"/>
  <c r="B71" i="4" l="1"/>
  <c r="D71" i="4"/>
  <c r="C71" i="4"/>
  <c r="B71" i="3"/>
  <c r="C71" i="9"/>
  <c r="B71" i="9"/>
  <c r="A75" i="9" s="1"/>
  <c r="C77" i="9" s="1"/>
  <c r="D71" i="6"/>
  <c r="C71" i="6"/>
  <c r="E71" i="6"/>
  <c r="D71" i="3"/>
  <c r="C71" i="3"/>
  <c r="D71" i="1"/>
  <c r="E71" i="1"/>
  <c r="C71" i="1"/>
  <c r="J8" i="1"/>
  <c r="G11" i="1" s="1"/>
  <c r="D17" i="1"/>
  <c r="A75" i="4" l="1"/>
  <c r="C77" i="4" s="1"/>
  <c r="H11" i="4" s="1"/>
  <c r="J11" i="4" s="1"/>
  <c r="A75" i="3"/>
  <c r="C77" i="3" s="1"/>
  <c r="H11" i="3" s="1"/>
  <c r="J11" i="3" s="1"/>
  <c r="H22" i="9"/>
  <c r="J22" i="9" s="1"/>
  <c r="H11" i="9"/>
  <c r="J11" i="9" s="1"/>
  <c r="A75" i="6"/>
  <c r="C77" i="6" s="1"/>
  <c r="H22" i="6" s="1"/>
  <c r="J22" i="6" s="1"/>
  <c r="B71" i="1"/>
  <c r="H22" i="4" l="1"/>
  <c r="J22" i="4" s="1"/>
  <c r="H11" i="6"/>
  <c r="J11" i="6" s="1"/>
  <c r="A75" i="1"/>
  <c r="C77" i="1" s="1"/>
  <c r="H11" i="1" s="1"/>
  <c r="J11" i="1" s="1"/>
</calcChain>
</file>

<file path=xl/sharedStrings.xml><?xml version="1.0" encoding="utf-8"?>
<sst xmlns="http://schemas.openxmlformats.org/spreadsheetml/2006/main" count="525" uniqueCount="59">
  <si>
    <t>Основной маршрут</t>
  </si>
  <si>
    <t>Номер ПП в порядке прохождения по треку</t>
  </si>
  <si>
    <t>Наименование ПП</t>
  </si>
  <si>
    <t>КТ</t>
  </si>
  <si>
    <t>Итого:</t>
  </si>
  <si>
    <t>S</t>
  </si>
  <si>
    <t>I</t>
  </si>
  <si>
    <t>A</t>
  </si>
  <si>
    <t>KC</t>
  </si>
  <si>
    <t>Надо для 3 к.с.</t>
  </si>
  <si>
    <t>18-34</t>
  </si>
  <si>
    <t>Сумма баллов:</t>
  </si>
  <si>
    <t>Макс кол-во баллов в зачет:</t>
  </si>
  <si>
    <t>Итого в зачет:</t>
  </si>
  <si>
    <t>№ дня</t>
  </si>
  <si>
    <t>Дата</t>
  </si>
  <si>
    <t>Пробег</t>
  </si>
  <si>
    <t>в</t>
  </si>
  <si>
    <t>х</t>
  </si>
  <si>
    <t>с</t>
  </si>
  <si>
    <t>Общий пробег</t>
  </si>
  <si>
    <t>н</t>
  </si>
  <si>
    <t>Кач-во дороги</t>
  </si>
  <si>
    <t>Интенсивность  по основному маршруту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</si>
  <si>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</si>
  <si>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</si>
  <si>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</si>
  <si>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</si>
  <si>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</si>
  <si>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</si>
  <si>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</si>
  <si>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</si>
  <si>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</si>
  <si>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</si>
  <si>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</si>
  <si>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</si>
  <si>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</si>
  <si>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</si>
  <si>
    <t>Интенсивность  по запасному маршруту</t>
  </si>
  <si>
    <t>Дневка</t>
  </si>
  <si>
    <t>траверс Балка Кисловодская</t>
  </si>
  <si>
    <t>траверс основных гор агломерации КМВ от Мин Вод</t>
  </si>
  <si>
    <t xml:space="preserve">	траверс Воровские Балки</t>
  </si>
  <si>
    <t>траверс Юрла</t>
  </si>
  <si>
    <t>перевал Гумбаши</t>
  </si>
  <si>
    <t xml:space="preserve">	траверс южного подножия Скалистого хребта</t>
  </si>
  <si>
    <t xml:space="preserve">	перевал Бандитский</t>
  </si>
  <si>
    <t xml:space="preserve">	траверс отрогов Скалистого хребта</t>
  </si>
  <si>
    <t>траверс Хребта Гуам</t>
  </si>
  <si>
    <t>траверс горы Шпиль</t>
  </si>
  <si>
    <t>траверс горы Физиабго</t>
  </si>
  <si>
    <t>Баллы min</t>
  </si>
  <si>
    <t>Баллы max</t>
  </si>
  <si>
    <t>3*</t>
  </si>
  <si>
    <t>2*</t>
  </si>
  <si>
    <t>Запасной маршрут</t>
  </si>
  <si>
    <t>По минимальным значениям</t>
  </si>
  <si>
    <t>С Балка Кисловодская 3 к.с.</t>
  </si>
  <si>
    <t>спуск вдоль реки Большая Лаба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</si>
</sst>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" fontId="0" fillId="7" borderId="2" xfId="0" applyNumberFormat="1" applyFill="1" applyBorder="1" applyAlignment="1">
      <alignment horizontal="center" vertical="center"/>
    </xf>
    <xf numFmtId="16" fontId="0" fillId="7" borderId="3" xfId="0" applyNumberFormat="1" applyFill="1" applyBorder="1" applyAlignment="1">
      <alignment horizontal="center" vertical="center"/>
    </xf>
    <xf numFmtId="16" fontId="0" fillId="7" borderId="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" fontId="0" fillId="4" borderId="2" xfId="0" applyNumberFormat="1" applyFill="1" applyBorder="1" applyAlignment="1">
      <alignment horizontal="center" vertical="center"/>
    </xf>
    <xf numFmtId="16" fontId="0" fillId="4" borderId="3" xfId="0" applyNumberFormat="1" applyFill="1" applyBorder="1" applyAlignment="1">
      <alignment horizontal="center" vertical="center"/>
    </xf>
    <xf numFmtId="16" fontId="0" fillId="4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16" fontId="0" fillId="0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" fontId="0" fillId="7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77"/>
  <sheetViews>
    <sheetView tabSelected="1" zoomScale="107" zoomScaleNormal="107" workbookViewId="0">
      <selection activeCell="J54" sqref="J54"/>
    </sheetView>
  </sheetViews>
  <sheetFormatPr defaultRowHeight="15" x14ac:dyDescent="0.25"/>
  <cols>
    <col min="1" max="1" width="13.28515625" customWidth="1"/>
    <col min="2" max="2" width="43.1406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52" t="s">
        <v>0</v>
      </c>
      <c r="B1" s="53"/>
      <c r="C1" s="53"/>
      <c r="D1" s="53"/>
      <c r="E1" s="53"/>
    </row>
    <row r="2" spans="1:12" ht="60" customHeight="1" x14ac:dyDescent="0.25">
      <c r="A2" s="3" t="s">
        <v>1</v>
      </c>
      <c r="B2" s="4" t="s">
        <v>2</v>
      </c>
      <c r="C2" s="5" t="s">
        <v>3</v>
      </c>
      <c r="D2" s="5" t="s">
        <v>51</v>
      </c>
      <c r="E2" s="5" t="s">
        <v>52</v>
      </c>
      <c r="F2" s="12"/>
      <c r="G2" s="12"/>
    </row>
    <row r="3" spans="1:12" ht="22.15" customHeight="1" x14ac:dyDescent="0.25">
      <c r="A3" s="8">
        <v>1</v>
      </c>
      <c r="B3" s="36" t="s">
        <v>41</v>
      </c>
      <c r="C3" s="8">
        <v>3</v>
      </c>
      <c r="D3" s="8">
        <v>4.01</v>
      </c>
      <c r="E3" s="8">
        <v>4.8600000000000003</v>
      </c>
      <c r="F3" s="31"/>
    </row>
    <row r="4" spans="1:12" ht="31.15" customHeight="1" x14ac:dyDescent="0.25">
      <c r="A4" s="2">
        <v>2</v>
      </c>
      <c r="B4" s="37" t="s">
        <v>40</v>
      </c>
      <c r="C4" s="2" t="s">
        <v>53</v>
      </c>
      <c r="D4" s="40">
        <v>3.55</v>
      </c>
      <c r="E4" s="2">
        <v>4.75</v>
      </c>
      <c r="F4" s="31"/>
      <c r="G4" s="13" t="s">
        <v>3</v>
      </c>
      <c r="H4" s="13" t="s">
        <v>11</v>
      </c>
      <c r="I4" s="14" t="s">
        <v>12</v>
      </c>
      <c r="J4" s="14" t="s">
        <v>13</v>
      </c>
      <c r="K4" s="31"/>
      <c r="L4" s="31"/>
    </row>
    <row r="5" spans="1:12" s="10" customFormat="1" ht="22.15" customHeight="1" x14ac:dyDescent="0.25">
      <c r="A5" s="8">
        <v>3</v>
      </c>
      <c r="B5" s="36" t="s">
        <v>42</v>
      </c>
      <c r="C5" s="8" t="s">
        <v>54</v>
      </c>
      <c r="D5" s="8">
        <v>3.7</v>
      </c>
      <c r="E5" s="40">
        <v>4.3099999999999996</v>
      </c>
      <c r="F5" s="31"/>
      <c r="G5" s="15">
        <v>1</v>
      </c>
      <c r="H5" s="15">
        <f>D13</f>
        <v>1.25</v>
      </c>
      <c r="I5" s="15">
        <v>3</v>
      </c>
      <c r="J5" s="15">
        <v>1.25</v>
      </c>
      <c r="K5" s="31"/>
      <c r="L5" s="31"/>
    </row>
    <row r="6" spans="1:12" ht="22.15" customHeight="1" x14ac:dyDescent="0.25">
      <c r="A6" s="2">
        <v>4</v>
      </c>
      <c r="B6" s="37" t="s">
        <v>43</v>
      </c>
      <c r="C6" s="2">
        <v>3</v>
      </c>
      <c r="D6" s="2">
        <v>5.67</v>
      </c>
      <c r="E6" s="2">
        <v>7.11</v>
      </c>
      <c r="F6" s="31"/>
      <c r="G6" s="15">
        <v>2</v>
      </c>
      <c r="H6" s="15">
        <f>D5+D7+D8+D10+D11+D4</f>
        <v>18.440000000000001</v>
      </c>
      <c r="I6" s="15">
        <v>7</v>
      </c>
      <c r="J6" s="15">
        <v>7</v>
      </c>
      <c r="K6" s="31"/>
      <c r="L6" s="31"/>
    </row>
    <row r="7" spans="1:12" s="10" customFormat="1" ht="22.15" customHeight="1" x14ac:dyDescent="0.25">
      <c r="A7" s="8">
        <v>5</v>
      </c>
      <c r="B7" s="36" t="s">
        <v>44</v>
      </c>
      <c r="C7" s="8">
        <v>2</v>
      </c>
      <c r="D7" s="8">
        <v>3.02</v>
      </c>
      <c r="E7" s="8">
        <v>3.69</v>
      </c>
      <c r="F7" s="31"/>
      <c r="G7" s="15">
        <v>3</v>
      </c>
      <c r="H7" s="15">
        <f>D3+D6+D9+D12</f>
        <v>20.59</v>
      </c>
      <c r="I7" s="15">
        <v>24</v>
      </c>
      <c r="J7" s="15">
        <v>20.59</v>
      </c>
      <c r="K7" s="31"/>
      <c r="L7" s="31"/>
    </row>
    <row r="8" spans="1:12" ht="27.6" customHeight="1" x14ac:dyDescent="0.25">
      <c r="A8" s="2">
        <v>6</v>
      </c>
      <c r="B8" s="38" t="s">
        <v>45</v>
      </c>
      <c r="C8" s="2">
        <v>2</v>
      </c>
      <c r="D8" s="2">
        <v>2.41</v>
      </c>
      <c r="E8" s="2">
        <v>3.02</v>
      </c>
      <c r="F8" s="31"/>
      <c r="I8" s="11" t="s">
        <v>5</v>
      </c>
      <c r="J8" s="11">
        <f>J5+J6+J7</f>
        <v>28.84</v>
      </c>
      <c r="K8" s="31"/>
      <c r="L8" s="31"/>
    </row>
    <row r="9" spans="1:12" s="10" customFormat="1" ht="22.15" customHeight="1" x14ac:dyDescent="0.25">
      <c r="A9" s="8">
        <v>7</v>
      </c>
      <c r="B9" s="36" t="s">
        <v>46</v>
      </c>
      <c r="C9" s="8">
        <v>3</v>
      </c>
      <c r="D9" s="8">
        <v>4.62</v>
      </c>
      <c r="E9" s="8">
        <v>6</v>
      </c>
      <c r="F9" s="31"/>
      <c r="G9" s="31"/>
      <c r="H9" s="31"/>
      <c r="I9" s="31"/>
      <c r="J9" s="31"/>
      <c r="K9" s="31"/>
      <c r="L9" s="31"/>
    </row>
    <row r="10" spans="1:12" ht="22.15" customHeight="1" x14ac:dyDescent="0.25">
      <c r="A10" s="2">
        <v>8</v>
      </c>
      <c r="B10" s="37" t="s">
        <v>47</v>
      </c>
      <c r="C10" s="2">
        <v>2</v>
      </c>
      <c r="D10" s="2">
        <v>3.08</v>
      </c>
      <c r="E10" s="2">
        <v>3.77</v>
      </c>
      <c r="G10" s="16" t="s">
        <v>5</v>
      </c>
      <c r="H10" s="16" t="s">
        <v>6</v>
      </c>
      <c r="I10" s="16" t="s">
        <v>7</v>
      </c>
      <c r="J10" s="11" t="s">
        <v>8</v>
      </c>
      <c r="K10" s="31"/>
      <c r="L10" s="31"/>
    </row>
    <row r="11" spans="1:12" s="10" customFormat="1" ht="22.15" customHeight="1" x14ac:dyDescent="0.25">
      <c r="A11" s="8">
        <v>9</v>
      </c>
      <c r="B11" s="36" t="s">
        <v>50</v>
      </c>
      <c r="C11" s="8">
        <v>2</v>
      </c>
      <c r="D11" s="8">
        <v>2.68</v>
      </c>
      <c r="E11" s="8">
        <v>3.3</v>
      </c>
      <c r="F11" s="31"/>
      <c r="G11" s="18">
        <f>J8</f>
        <v>28.84</v>
      </c>
      <c r="H11" s="41">
        <f>C77</f>
        <v>0.88580333333333328</v>
      </c>
      <c r="I11" s="18">
        <v>0.8</v>
      </c>
      <c r="J11" s="19">
        <f>G11*H11*I11</f>
        <v>20.437254506666665</v>
      </c>
      <c r="K11" s="31"/>
      <c r="L11" s="31"/>
    </row>
    <row r="12" spans="1:12" ht="22.15" customHeight="1" x14ac:dyDescent="0.25">
      <c r="A12" s="2">
        <v>10</v>
      </c>
      <c r="B12" s="37" t="s">
        <v>48</v>
      </c>
      <c r="C12" s="2">
        <v>3</v>
      </c>
      <c r="D12" s="2">
        <v>6.29</v>
      </c>
      <c r="E12" s="2">
        <v>7.95</v>
      </c>
      <c r="H12" s="22" t="s">
        <v>9</v>
      </c>
      <c r="I12" s="22"/>
      <c r="J12" s="22" t="s">
        <v>10</v>
      </c>
      <c r="K12" s="31"/>
      <c r="L12" s="31"/>
    </row>
    <row r="13" spans="1:12" s="10" customFormat="1" ht="22.15" customHeight="1" x14ac:dyDescent="0.25">
      <c r="A13" s="8">
        <v>11</v>
      </c>
      <c r="B13" s="36" t="s">
        <v>49</v>
      </c>
      <c r="C13" s="8">
        <v>1</v>
      </c>
      <c r="D13" s="8">
        <v>1.25</v>
      </c>
      <c r="E13" s="8">
        <v>1.56</v>
      </c>
      <c r="F13" s="31"/>
      <c r="G13" s="31"/>
      <c r="H13" s="31"/>
      <c r="I13" s="31"/>
      <c r="J13" s="31"/>
      <c r="K13" s="31"/>
      <c r="L13" s="31"/>
    </row>
    <row r="14" spans="1:12" ht="22.15" customHeight="1" x14ac:dyDescent="0.25">
      <c r="A14" s="2">
        <v>12</v>
      </c>
      <c r="B14" s="6"/>
      <c r="C14" s="2"/>
      <c r="D14" s="2"/>
      <c r="E14" s="32"/>
      <c r="F14" s="31"/>
      <c r="G14" s="31"/>
      <c r="H14" s="31"/>
      <c r="I14" s="31"/>
      <c r="J14" s="31"/>
      <c r="K14" s="31"/>
      <c r="L14" s="31"/>
    </row>
    <row r="15" spans="1:12" s="10" customFormat="1" ht="22.15" customHeight="1" x14ac:dyDescent="0.25">
      <c r="A15" s="8">
        <v>13</v>
      </c>
      <c r="B15" s="9"/>
      <c r="C15" s="8"/>
      <c r="D15" s="8"/>
      <c r="E15" s="28"/>
      <c r="F15" s="31"/>
      <c r="G15" s="31"/>
      <c r="H15" s="31"/>
      <c r="I15" s="31"/>
      <c r="J15" s="31"/>
      <c r="K15" s="31"/>
      <c r="L15" s="31"/>
    </row>
    <row r="16" spans="1:12" ht="22.15" customHeight="1" x14ac:dyDescent="0.25">
      <c r="A16" s="2">
        <v>14</v>
      </c>
      <c r="B16" s="7"/>
      <c r="C16" s="2"/>
      <c r="D16" s="2"/>
      <c r="E16" s="32"/>
      <c r="K16" s="31"/>
      <c r="L16" s="31"/>
    </row>
    <row r="17" spans="1:5" ht="22.15" customHeight="1" x14ac:dyDescent="0.25">
      <c r="A17" s="1"/>
      <c r="B17" s="1"/>
      <c r="C17" s="20" t="s">
        <v>4</v>
      </c>
      <c r="D17" s="21">
        <f>SUM(D3:D16)</f>
        <v>40.28</v>
      </c>
    </row>
    <row r="18" spans="1:5" x14ac:dyDescent="0.25">
      <c r="A18" s="51"/>
      <c r="B18" s="51"/>
      <c r="C18" s="51"/>
      <c r="D18" s="51"/>
    </row>
    <row r="20" spans="1:5" x14ac:dyDescent="0.25">
      <c r="A20" s="54" t="s">
        <v>23</v>
      </c>
      <c r="B20" s="54"/>
      <c r="C20" s="54"/>
      <c r="D20" s="54"/>
      <c r="E20" s="54"/>
    </row>
    <row r="21" spans="1:5" x14ac:dyDescent="0.25">
      <c r="A21" s="23" t="s">
        <v>14</v>
      </c>
      <c r="B21" s="23" t="s">
        <v>15</v>
      </c>
      <c r="C21" s="23" t="s">
        <v>22</v>
      </c>
      <c r="D21" s="23" t="s">
        <v>16</v>
      </c>
      <c r="E21" s="23" t="s">
        <v>20</v>
      </c>
    </row>
    <row r="22" spans="1:5" x14ac:dyDescent="0.25">
      <c r="A22" s="55">
        <v>1</v>
      </c>
      <c r="B22" s="58">
        <v>45411</v>
      </c>
      <c r="C22" s="34" t="s">
        <v>17</v>
      </c>
      <c r="D22" s="34">
        <v>13.9</v>
      </c>
      <c r="E22" s="55">
        <f>D22+D23+D24+D25</f>
        <v>32.4</v>
      </c>
    </row>
    <row r="23" spans="1:5" x14ac:dyDescent="0.25">
      <c r="A23" s="56"/>
      <c r="B23" s="59"/>
      <c r="C23" s="34" t="s">
        <v>18</v>
      </c>
      <c r="D23" s="34">
        <v>10.75</v>
      </c>
      <c r="E23" s="56"/>
    </row>
    <row r="24" spans="1:5" x14ac:dyDescent="0.25">
      <c r="A24" s="56"/>
      <c r="B24" s="59"/>
      <c r="C24" s="34" t="s">
        <v>19</v>
      </c>
      <c r="D24" s="29">
        <v>7.75</v>
      </c>
      <c r="E24" s="56"/>
    </row>
    <row r="25" spans="1:5" x14ac:dyDescent="0.25">
      <c r="A25" s="57"/>
      <c r="B25" s="60"/>
      <c r="C25" s="34" t="s">
        <v>21</v>
      </c>
      <c r="D25" s="34">
        <v>0</v>
      </c>
      <c r="E25" s="57"/>
    </row>
    <row r="26" spans="1:5" x14ac:dyDescent="0.25">
      <c r="A26" s="67">
        <v>2</v>
      </c>
      <c r="B26" s="47">
        <v>45412</v>
      </c>
      <c r="C26" s="15" t="s">
        <v>17</v>
      </c>
      <c r="D26" s="30">
        <v>41.9</v>
      </c>
      <c r="E26" s="50">
        <f>D26+D27+D28+D29</f>
        <v>61.9</v>
      </c>
    </row>
    <row r="27" spans="1:5" x14ac:dyDescent="0.25">
      <c r="A27" s="68"/>
      <c r="B27" s="48"/>
      <c r="C27" s="23" t="s">
        <v>18</v>
      </c>
      <c r="D27" s="23">
        <v>3.1</v>
      </c>
      <c r="E27" s="50"/>
    </row>
    <row r="28" spans="1:5" x14ac:dyDescent="0.25">
      <c r="A28" s="68"/>
      <c r="B28" s="48"/>
      <c r="C28" s="23" t="s">
        <v>19</v>
      </c>
      <c r="D28" s="23">
        <v>16.899999999999999</v>
      </c>
      <c r="E28" s="50"/>
    </row>
    <row r="29" spans="1:5" x14ac:dyDescent="0.25">
      <c r="A29" s="69"/>
      <c r="B29" s="49"/>
      <c r="C29" s="23" t="s">
        <v>21</v>
      </c>
      <c r="D29" s="23">
        <v>0</v>
      </c>
      <c r="E29" s="50"/>
    </row>
    <row r="30" spans="1:5" x14ac:dyDescent="0.25">
      <c r="A30" s="55">
        <v>3</v>
      </c>
      <c r="B30" s="58">
        <v>45413</v>
      </c>
      <c r="C30" s="24" t="s">
        <v>17</v>
      </c>
      <c r="D30" s="24">
        <v>4.2</v>
      </c>
      <c r="E30" s="55">
        <f>D30+D31+D32+D33</f>
        <v>37.200000000000003</v>
      </c>
    </row>
    <row r="31" spans="1:5" x14ac:dyDescent="0.25">
      <c r="A31" s="56"/>
      <c r="B31" s="59"/>
      <c r="C31" s="24" t="s">
        <v>18</v>
      </c>
      <c r="D31" s="24">
        <v>3.2</v>
      </c>
      <c r="E31" s="56"/>
    </row>
    <row r="32" spans="1:5" x14ac:dyDescent="0.25">
      <c r="A32" s="56"/>
      <c r="B32" s="59"/>
      <c r="C32" s="24" t="s">
        <v>19</v>
      </c>
      <c r="D32" s="24">
        <v>29.1</v>
      </c>
      <c r="E32" s="56"/>
    </row>
    <row r="33" spans="1:5" x14ac:dyDescent="0.25">
      <c r="A33" s="57"/>
      <c r="B33" s="60"/>
      <c r="C33" s="34" t="s">
        <v>21</v>
      </c>
      <c r="D33" s="34">
        <v>0.7</v>
      </c>
      <c r="E33" s="57"/>
    </row>
    <row r="34" spans="1:5" x14ac:dyDescent="0.25">
      <c r="A34" s="61">
        <v>4</v>
      </c>
      <c r="B34" s="64">
        <v>45414</v>
      </c>
      <c r="C34" s="15" t="s">
        <v>17</v>
      </c>
      <c r="D34" s="15">
        <v>66</v>
      </c>
      <c r="E34" s="61">
        <f>D34+D35+D36+D37</f>
        <v>100</v>
      </c>
    </row>
    <row r="35" spans="1:5" x14ac:dyDescent="0.25">
      <c r="A35" s="62"/>
      <c r="B35" s="65"/>
      <c r="C35" s="15" t="s">
        <v>18</v>
      </c>
      <c r="D35" s="15">
        <v>34</v>
      </c>
      <c r="E35" s="62"/>
    </row>
    <row r="36" spans="1:5" x14ac:dyDescent="0.25">
      <c r="A36" s="62"/>
      <c r="B36" s="65"/>
      <c r="C36" s="15" t="s">
        <v>19</v>
      </c>
      <c r="D36" s="15">
        <v>0</v>
      </c>
      <c r="E36" s="62"/>
    </row>
    <row r="37" spans="1:5" x14ac:dyDescent="0.25">
      <c r="A37" s="63"/>
      <c r="B37" s="66"/>
      <c r="C37" s="35" t="s">
        <v>21</v>
      </c>
      <c r="D37" s="35">
        <v>0</v>
      </c>
      <c r="E37" s="63"/>
    </row>
    <row r="38" spans="1:5" x14ac:dyDescent="0.25">
      <c r="A38" s="55">
        <v>5</v>
      </c>
      <c r="B38" s="58">
        <v>45415</v>
      </c>
      <c r="C38" s="24" t="s">
        <v>17</v>
      </c>
      <c r="D38" s="24">
        <v>33.630000000000003</v>
      </c>
      <c r="E38" s="55">
        <f>D38+D39+D40+D41</f>
        <v>50</v>
      </c>
    </row>
    <row r="39" spans="1:5" x14ac:dyDescent="0.25">
      <c r="A39" s="56"/>
      <c r="B39" s="59"/>
      <c r="C39" s="24" t="s">
        <v>18</v>
      </c>
      <c r="D39" s="24">
        <v>5</v>
      </c>
      <c r="E39" s="56"/>
    </row>
    <row r="40" spans="1:5" x14ac:dyDescent="0.25">
      <c r="A40" s="56"/>
      <c r="B40" s="59"/>
      <c r="C40" s="34" t="s">
        <v>19</v>
      </c>
      <c r="D40" s="34">
        <v>11.37</v>
      </c>
      <c r="E40" s="56"/>
    </row>
    <row r="41" spans="1:5" x14ac:dyDescent="0.25">
      <c r="A41" s="57"/>
      <c r="B41" s="60"/>
      <c r="C41" s="34" t="s">
        <v>21</v>
      </c>
      <c r="D41" s="34">
        <v>0</v>
      </c>
      <c r="E41" s="57"/>
    </row>
    <row r="42" spans="1:5" x14ac:dyDescent="0.25">
      <c r="A42" s="44">
        <v>6</v>
      </c>
      <c r="B42" s="45">
        <v>45416</v>
      </c>
      <c r="C42" s="15" t="s">
        <v>17</v>
      </c>
      <c r="D42" s="15">
        <v>47.33</v>
      </c>
      <c r="E42" s="44">
        <f>D42+D43+D44+D45</f>
        <v>63.699999999999996</v>
      </c>
    </row>
    <row r="43" spans="1:5" x14ac:dyDescent="0.25">
      <c r="A43" s="44"/>
      <c r="B43" s="44"/>
      <c r="C43" s="15" t="s">
        <v>18</v>
      </c>
      <c r="D43" s="15">
        <v>5</v>
      </c>
      <c r="E43" s="44"/>
    </row>
    <row r="44" spans="1:5" x14ac:dyDescent="0.25">
      <c r="A44" s="44"/>
      <c r="B44" s="44"/>
      <c r="C44" s="15" t="s">
        <v>19</v>
      </c>
      <c r="D44" s="15">
        <v>11.37</v>
      </c>
      <c r="E44" s="44"/>
    </row>
    <row r="45" spans="1:5" x14ac:dyDescent="0.25">
      <c r="A45" s="44"/>
      <c r="B45" s="44"/>
      <c r="C45" s="15" t="s">
        <v>21</v>
      </c>
      <c r="D45" s="15">
        <v>0</v>
      </c>
      <c r="E45" s="44"/>
    </row>
    <row r="46" spans="1:5" x14ac:dyDescent="0.25">
      <c r="A46" s="55">
        <v>7</v>
      </c>
      <c r="B46" s="58">
        <v>45417</v>
      </c>
      <c r="C46" s="24" t="s">
        <v>17</v>
      </c>
      <c r="D46" s="24">
        <v>11.9</v>
      </c>
      <c r="E46" s="55">
        <f>D46+D47+D48+D49</f>
        <v>51.7</v>
      </c>
    </row>
    <row r="47" spans="1:5" x14ac:dyDescent="0.25">
      <c r="A47" s="56"/>
      <c r="B47" s="59"/>
      <c r="C47" s="34" t="s">
        <v>18</v>
      </c>
      <c r="D47" s="34">
        <v>24.8</v>
      </c>
      <c r="E47" s="56"/>
    </row>
    <row r="48" spans="1:5" x14ac:dyDescent="0.25">
      <c r="A48" s="56"/>
      <c r="B48" s="59"/>
      <c r="C48" s="34" t="s">
        <v>19</v>
      </c>
      <c r="D48" s="34">
        <v>15</v>
      </c>
      <c r="E48" s="56"/>
    </row>
    <row r="49" spans="1:5" x14ac:dyDescent="0.25">
      <c r="A49" s="57"/>
      <c r="B49" s="60"/>
      <c r="C49" s="34" t="s">
        <v>21</v>
      </c>
      <c r="D49" s="34">
        <v>0</v>
      </c>
      <c r="E49" s="57"/>
    </row>
    <row r="50" spans="1:5" x14ac:dyDescent="0.25">
      <c r="A50" s="70">
        <v>8</v>
      </c>
      <c r="B50" s="73">
        <v>45418</v>
      </c>
      <c r="C50" s="39" t="s">
        <v>17</v>
      </c>
      <c r="D50" s="39">
        <v>22.3</v>
      </c>
      <c r="E50" s="70">
        <f>D50+D51+D52+D53</f>
        <v>32</v>
      </c>
    </row>
    <row r="51" spans="1:5" x14ac:dyDescent="0.25">
      <c r="A51" s="71"/>
      <c r="B51" s="74"/>
      <c r="C51" s="39" t="s">
        <v>18</v>
      </c>
      <c r="D51" s="39">
        <v>5.4</v>
      </c>
      <c r="E51" s="71"/>
    </row>
    <row r="52" spans="1:5" x14ac:dyDescent="0.25">
      <c r="A52" s="71"/>
      <c r="B52" s="74"/>
      <c r="C52" s="39" t="s">
        <v>19</v>
      </c>
      <c r="D52" s="39">
        <v>1.7</v>
      </c>
      <c r="E52" s="71"/>
    </row>
    <row r="53" spans="1:5" x14ac:dyDescent="0.25">
      <c r="A53" s="72"/>
      <c r="B53" s="75"/>
      <c r="C53" s="39" t="s">
        <v>21</v>
      </c>
      <c r="D53" s="39">
        <v>2.6</v>
      </c>
      <c r="E53" s="72"/>
    </row>
    <row r="54" spans="1:5" x14ac:dyDescent="0.25">
      <c r="A54" s="55">
        <v>9</v>
      </c>
      <c r="B54" s="58">
        <v>45420</v>
      </c>
      <c r="C54" s="34" t="s">
        <v>17</v>
      </c>
      <c r="D54" s="34">
        <v>5.4</v>
      </c>
      <c r="E54" s="55">
        <f>D54+D55+D56+D57</f>
        <v>29</v>
      </c>
    </row>
    <row r="55" spans="1:5" x14ac:dyDescent="0.25">
      <c r="A55" s="56"/>
      <c r="B55" s="59"/>
      <c r="C55" s="34" t="s">
        <v>18</v>
      </c>
      <c r="D55" s="34">
        <v>8.6</v>
      </c>
      <c r="E55" s="56"/>
    </row>
    <row r="56" spans="1:5" x14ac:dyDescent="0.25">
      <c r="A56" s="56"/>
      <c r="B56" s="59"/>
      <c r="C56" s="34" t="s">
        <v>19</v>
      </c>
      <c r="D56" s="34">
        <v>12.1</v>
      </c>
      <c r="E56" s="56"/>
    </row>
    <row r="57" spans="1:5" x14ac:dyDescent="0.25">
      <c r="A57" s="57"/>
      <c r="B57" s="60"/>
      <c r="C57" s="34" t="s">
        <v>21</v>
      </c>
      <c r="D57" s="34">
        <v>2.9</v>
      </c>
      <c r="E57" s="57"/>
    </row>
    <row r="58" spans="1:5" x14ac:dyDescent="0.25">
      <c r="A58" s="70">
        <v>10</v>
      </c>
      <c r="B58" s="73">
        <v>45421</v>
      </c>
      <c r="C58" s="39" t="s">
        <v>17</v>
      </c>
      <c r="D58" s="39">
        <v>65</v>
      </c>
      <c r="E58" s="70">
        <f>D58+D59+D60+D61</f>
        <v>73</v>
      </c>
    </row>
    <row r="59" spans="1:5" x14ac:dyDescent="0.25">
      <c r="A59" s="71"/>
      <c r="B59" s="74"/>
      <c r="C59" s="39" t="s">
        <v>18</v>
      </c>
      <c r="D59" s="39">
        <v>7</v>
      </c>
      <c r="E59" s="71"/>
    </row>
    <row r="60" spans="1:5" x14ac:dyDescent="0.25">
      <c r="A60" s="71"/>
      <c r="B60" s="74"/>
      <c r="C60" s="39" t="s">
        <v>19</v>
      </c>
      <c r="D60" s="39">
        <v>1</v>
      </c>
      <c r="E60" s="71"/>
    </row>
    <row r="61" spans="1:5" x14ac:dyDescent="0.25">
      <c r="A61" s="72"/>
      <c r="B61" s="75"/>
      <c r="C61" s="39" t="s">
        <v>21</v>
      </c>
      <c r="D61" s="39">
        <v>0</v>
      </c>
      <c r="E61" s="72"/>
    </row>
    <row r="62" spans="1:5" x14ac:dyDescent="0.25">
      <c r="A62" s="76">
        <v>11</v>
      </c>
      <c r="B62" s="77">
        <v>45422</v>
      </c>
      <c r="C62" s="34" t="s">
        <v>17</v>
      </c>
      <c r="D62" s="34">
        <v>76.8</v>
      </c>
      <c r="E62" s="55">
        <f>D62+D63+D64+D65</f>
        <v>76.8</v>
      </c>
    </row>
    <row r="63" spans="1:5" x14ac:dyDescent="0.25">
      <c r="A63" s="76"/>
      <c r="B63" s="77"/>
      <c r="C63" s="34" t="s">
        <v>18</v>
      </c>
      <c r="D63" s="34">
        <v>0</v>
      </c>
      <c r="E63" s="56"/>
    </row>
    <row r="64" spans="1:5" x14ac:dyDescent="0.25">
      <c r="A64" s="76"/>
      <c r="B64" s="77"/>
      <c r="C64" s="34" t="s">
        <v>19</v>
      </c>
      <c r="D64" s="34">
        <v>0</v>
      </c>
      <c r="E64" s="56"/>
    </row>
    <row r="65" spans="1:6" x14ac:dyDescent="0.25">
      <c r="A65" s="76"/>
      <c r="B65" s="77"/>
      <c r="C65" s="34" t="s">
        <v>21</v>
      </c>
      <c r="D65" s="34">
        <v>0</v>
      </c>
      <c r="E65" s="57"/>
    </row>
    <row r="66" spans="1:6" x14ac:dyDescent="0.25">
      <c r="A66" s="32">
        <v>12</v>
      </c>
      <c r="B66" s="42">
        <v>45419</v>
      </c>
      <c r="C66" s="46" t="s">
        <v>39</v>
      </c>
      <c r="D66" s="46"/>
      <c r="E66" s="32">
        <v>0</v>
      </c>
    </row>
    <row r="68" spans="1:6" x14ac:dyDescent="0.25">
      <c r="A68" s="43" t="s">
        <v>24</v>
      </c>
      <c r="B68" s="43"/>
      <c r="C68" s="43"/>
      <c r="D68" s="43"/>
      <c r="E68" s="43"/>
    </row>
    <row r="69" spans="1:6" x14ac:dyDescent="0.25">
      <c r="A69" s="15" t="s">
        <v>25</v>
      </c>
      <c r="B69" s="15" t="s">
        <v>26</v>
      </c>
      <c r="C69" s="15" t="s">
        <v>27</v>
      </c>
      <c r="D69" s="15" t="s">
        <v>28</v>
      </c>
      <c r="E69" s="15" t="s">
        <v>29</v>
      </c>
    </row>
    <row r="70" spans="1:6" x14ac:dyDescent="0.25">
      <c r="A70" s="24" t="s">
        <v>30</v>
      </c>
      <c r="B70" s="24">
        <f>D58+D54+D42+D34+D30+D26+D22+D46+D50+D62</f>
        <v>354.73</v>
      </c>
      <c r="C70" s="24">
        <f>D23+D27+D31+D35+D43+D55+D59+D39+D47+D51+D63</f>
        <v>106.85</v>
      </c>
      <c r="D70" s="24">
        <f>D24+D28+D32+D36+D40+D44+D48+D52+D56+D60+D64</f>
        <v>106.29</v>
      </c>
      <c r="E70" s="24">
        <f>D25+D29+D33+D37+D41+D45+D49+D53+D57+D61+D65</f>
        <v>6.1999999999999993</v>
      </c>
    </row>
    <row r="71" spans="1:6" x14ac:dyDescent="0.25">
      <c r="A71" s="15" t="s">
        <v>31</v>
      </c>
      <c r="B71" s="25">
        <f>B70/F75</f>
        <v>0.58372552246174103</v>
      </c>
      <c r="C71" s="25">
        <f>C70/F75</f>
        <v>0.17582688826723714</v>
      </c>
      <c r="D71" s="25">
        <f>D70/F75</f>
        <v>0.17490538094454502</v>
      </c>
      <c r="E71" s="25">
        <f>E70/F75</f>
        <v>1.0202402501234161E-2</v>
      </c>
    </row>
    <row r="72" spans="1:6" x14ac:dyDescent="0.25">
      <c r="A72" s="24" t="s">
        <v>32</v>
      </c>
      <c r="B72" s="24">
        <v>0.8</v>
      </c>
      <c r="C72" s="24">
        <v>1</v>
      </c>
      <c r="D72" s="24">
        <v>1.2</v>
      </c>
      <c r="E72" s="24">
        <v>1.5</v>
      </c>
    </row>
    <row r="74" spans="1:6" x14ac:dyDescent="0.25">
      <c r="A74" s="17" t="s">
        <v>32</v>
      </c>
      <c r="B74" s="17" t="s">
        <v>33</v>
      </c>
      <c r="C74" s="17" t="s">
        <v>34</v>
      </c>
      <c r="D74" s="17" t="s">
        <v>35</v>
      </c>
      <c r="E74" s="17" t="s">
        <v>36</v>
      </c>
      <c r="F74" s="17" t="s">
        <v>37</v>
      </c>
    </row>
    <row r="75" spans="1:6" x14ac:dyDescent="0.25">
      <c r="A75" s="26">
        <f>B71*B72+C71*C72+D71*D72+E71*E72</f>
        <v>0.8679973671219352</v>
      </c>
      <c r="B75" s="23">
        <v>4</v>
      </c>
      <c r="C75" s="23">
        <v>12</v>
      </c>
      <c r="D75" s="23">
        <v>500</v>
      </c>
      <c r="E75" s="23">
        <v>10</v>
      </c>
      <c r="F75" s="23">
        <f>E58+E54+E50+E46+E42+E38+E34+E30+E26+E22+E62+E66</f>
        <v>607.69999999999993</v>
      </c>
    </row>
    <row r="77" spans="1:6" x14ac:dyDescent="0.25">
      <c r="B77" s="11" t="s">
        <v>6</v>
      </c>
      <c r="C77" s="27">
        <f>((F75*A75+B75)*10)/(C75*D75)</f>
        <v>0.88580333333333328</v>
      </c>
    </row>
  </sheetData>
  <mergeCells count="38">
    <mergeCell ref="E62:E65"/>
    <mergeCell ref="A38:A41"/>
    <mergeCell ref="B38:B41"/>
    <mergeCell ref="E38:E41"/>
    <mergeCell ref="A46:A49"/>
    <mergeCell ref="B46:B49"/>
    <mergeCell ref="E46:E49"/>
    <mergeCell ref="A30:A33"/>
    <mergeCell ref="B30:B33"/>
    <mergeCell ref="E30:E33"/>
    <mergeCell ref="A34:A37"/>
    <mergeCell ref="B34:B37"/>
    <mergeCell ref="E34:E37"/>
    <mergeCell ref="B26:B29"/>
    <mergeCell ref="E26:E29"/>
    <mergeCell ref="A18:D18"/>
    <mergeCell ref="A1:E1"/>
    <mergeCell ref="A20:E20"/>
    <mergeCell ref="A22:A25"/>
    <mergeCell ref="B22:B25"/>
    <mergeCell ref="E22:E25"/>
    <mergeCell ref="A26:A29"/>
    <mergeCell ref="A68:E68"/>
    <mergeCell ref="E42:E45"/>
    <mergeCell ref="B42:B45"/>
    <mergeCell ref="A42:A45"/>
    <mergeCell ref="C66:D66"/>
    <mergeCell ref="A50:A53"/>
    <mergeCell ref="B50:B53"/>
    <mergeCell ref="E50:E53"/>
    <mergeCell ref="A54:A57"/>
    <mergeCell ref="B54:B57"/>
    <mergeCell ref="E54:E57"/>
    <mergeCell ref="A58:A61"/>
    <mergeCell ref="B58:B61"/>
    <mergeCell ref="E58:E61"/>
    <mergeCell ref="A62:A65"/>
    <mergeCell ref="B62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B61B-EE6F-4C87-B307-E5A5E2BF28BA}">
  <dimension ref="A1:L77"/>
  <sheetViews>
    <sheetView zoomScale="107" zoomScaleNormal="107" workbookViewId="0">
      <selection activeCell="G66" sqref="G66"/>
    </sheetView>
  </sheetViews>
  <sheetFormatPr defaultRowHeight="15" x14ac:dyDescent="0.25"/>
  <cols>
    <col min="1" max="1" width="13.28515625" customWidth="1"/>
    <col min="2" max="2" width="43.1406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52" t="s">
        <v>55</v>
      </c>
      <c r="B1" s="53"/>
      <c r="C1" s="53"/>
      <c r="D1" s="53"/>
      <c r="E1" s="53"/>
    </row>
    <row r="2" spans="1:12" ht="60" customHeight="1" x14ac:dyDescent="0.25">
      <c r="A2" s="3" t="s">
        <v>1</v>
      </c>
      <c r="B2" s="4" t="s">
        <v>2</v>
      </c>
      <c r="C2" s="5" t="s">
        <v>3</v>
      </c>
      <c r="D2" s="5" t="s">
        <v>51</v>
      </c>
      <c r="E2" s="5" t="s">
        <v>52</v>
      </c>
      <c r="F2" s="12"/>
      <c r="G2" s="12"/>
    </row>
    <row r="3" spans="1:12" ht="22.15" customHeight="1" x14ac:dyDescent="0.25">
      <c r="A3" s="8">
        <v>1</v>
      </c>
      <c r="B3" s="36" t="s">
        <v>41</v>
      </c>
      <c r="C3" s="8">
        <v>3</v>
      </c>
      <c r="D3" s="8">
        <v>4.01</v>
      </c>
      <c r="E3" s="8">
        <v>4.8600000000000003</v>
      </c>
      <c r="F3" s="31"/>
    </row>
    <row r="4" spans="1:12" ht="31.15" customHeight="1" x14ac:dyDescent="0.25">
      <c r="A4" s="2">
        <v>2</v>
      </c>
      <c r="B4" s="37"/>
      <c r="C4" s="2"/>
      <c r="D4" s="40"/>
      <c r="E4" s="2"/>
      <c r="F4" s="31"/>
      <c r="G4" s="13" t="s">
        <v>3</v>
      </c>
      <c r="H4" s="13" t="s">
        <v>11</v>
      </c>
      <c r="I4" s="14" t="s">
        <v>12</v>
      </c>
      <c r="J4" s="14" t="s">
        <v>13</v>
      </c>
      <c r="K4" s="31"/>
      <c r="L4" s="31"/>
    </row>
    <row r="5" spans="1:12" s="10" customFormat="1" ht="22.15" customHeight="1" x14ac:dyDescent="0.25">
      <c r="A5" s="8">
        <v>3</v>
      </c>
      <c r="B5" s="36" t="s">
        <v>42</v>
      </c>
      <c r="C5" s="8" t="s">
        <v>54</v>
      </c>
      <c r="D5" s="8">
        <v>3.7</v>
      </c>
      <c r="E5" s="40">
        <v>4.3099999999999996</v>
      </c>
      <c r="F5" s="31"/>
      <c r="G5" s="35">
        <v>1</v>
      </c>
      <c r="H5" s="35">
        <f>D13</f>
        <v>1.25</v>
      </c>
      <c r="I5" s="35">
        <v>3</v>
      </c>
      <c r="J5" s="35">
        <v>1.25</v>
      </c>
      <c r="K5" s="31"/>
      <c r="L5" s="31"/>
    </row>
    <row r="6" spans="1:12" ht="22.15" customHeight="1" x14ac:dyDescent="0.25">
      <c r="A6" s="2">
        <v>4</v>
      </c>
      <c r="B6" s="37" t="s">
        <v>43</v>
      </c>
      <c r="C6" s="2">
        <v>3</v>
      </c>
      <c r="D6" s="2">
        <v>5.67</v>
      </c>
      <c r="E6" s="2">
        <v>7.11</v>
      </c>
      <c r="F6" s="31"/>
      <c r="G6" s="35">
        <v>2</v>
      </c>
      <c r="H6" s="35">
        <f>D5+D7+D8+D10+D11+D4</f>
        <v>14.89</v>
      </c>
      <c r="I6" s="35">
        <v>7</v>
      </c>
      <c r="J6" s="35">
        <v>7</v>
      </c>
      <c r="K6" s="31"/>
      <c r="L6" s="31"/>
    </row>
    <row r="7" spans="1:12" s="10" customFormat="1" ht="22.15" customHeight="1" x14ac:dyDescent="0.25">
      <c r="A7" s="8">
        <v>5</v>
      </c>
      <c r="B7" s="36" t="s">
        <v>44</v>
      </c>
      <c r="C7" s="8">
        <v>2</v>
      </c>
      <c r="D7" s="8">
        <v>3.02</v>
      </c>
      <c r="E7" s="8">
        <v>3.69</v>
      </c>
      <c r="F7" s="31"/>
      <c r="G7" s="35">
        <v>3</v>
      </c>
      <c r="H7" s="35">
        <f>D3+D6+D9+D12</f>
        <v>20.59</v>
      </c>
      <c r="I7" s="35">
        <v>24</v>
      </c>
      <c r="J7" s="35">
        <v>20.59</v>
      </c>
      <c r="K7" s="31"/>
      <c r="L7" s="31"/>
    </row>
    <row r="8" spans="1:12" ht="27.6" customHeight="1" x14ac:dyDescent="0.25">
      <c r="A8" s="2">
        <v>6</v>
      </c>
      <c r="B8" s="38" t="s">
        <v>45</v>
      </c>
      <c r="C8" s="2">
        <v>2</v>
      </c>
      <c r="D8" s="2">
        <v>2.41</v>
      </c>
      <c r="E8" s="2">
        <v>3.02</v>
      </c>
      <c r="F8" s="31"/>
      <c r="I8" s="11" t="s">
        <v>5</v>
      </c>
      <c r="J8" s="11">
        <f>J5+J6+J7</f>
        <v>28.84</v>
      </c>
      <c r="K8" s="31"/>
      <c r="L8" s="31"/>
    </row>
    <row r="9" spans="1:12" s="10" customFormat="1" ht="22.15" customHeight="1" x14ac:dyDescent="0.25">
      <c r="A9" s="8">
        <v>7</v>
      </c>
      <c r="B9" s="36" t="s">
        <v>46</v>
      </c>
      <c r="C9" s="8">
        <v>3</v>
      </c>
      <c r="D9" s="8">
        <v>4.62</v>
      </c>
      <c r="E9" s="8">
        <v>6</v>
      </c>
      <c r="F9" s="31"/>
      <c r="G9" s="31"/>
      <c r="H9" s="31"/>
      <c r="I9" s="31"/>
      <c r="J9" s="31"/>
      <c r="K9" s="31"/>
      <c r="L9" s="31"/>
    </row>
    <row r="10" spans="1:12" ht="22.15" customHeight="1" x14ac:dyDescent="0.25">
      <c r="A10" s="2">
        <v>8</v>
      </c>
      <c r="B10" s="37" t="s">
        <v>47</v>
      </c>
      <c r="C10" s="2">
        <v>2</v>
      </c>
      <c r="D10" s="2">
        <v>3.08</v>
      </c>
      <c r="E10" s="2">
        <v>3.77</v>
      </c>
      <c r="G10" s="16" t="s">
        <v>5</v>
      </c>
      <c r="H10" s="16" t="s">
        <v>6</v>
      </c>
      <c r="I10" s="16" t="s">
        <v>7</v>
      </c>
      <c r="J10" s="11" t="s">
        <v>8</v>
      </c>
      <c r="K10" s="31"/>
      <c r="L10" s="31"/>
    </row>
    <row r="11" spans="1:12" s="10" customFormat="1" ht="22.15" customHeight="1" x14ac:dyDescent="0.25">
      <c r="A11" s="8">
        <v>9</v>
      </c>
      <c r="B11" s="36" t="s">
        <v>50</v>
      </c>
      <c r="C11" s="8">
        <v>2</v>
      </c>
      <c r="D11" s="8">
        <v>2.68</v>
      </c>
      <c r="E11" s="8">
        <v>3.3</v>
      </c>
      <c r="F11" s="31"/>
      <c r="G11" s="18">
        <f>J8</f>
        <v>28.84</v>
      </c>
      <c r="H11" s="41">
        <f>C77</f>
        <v>0.86587000000000003</v>
      </c>
      <c r="I11" s="18">
        <v>0.8</v>
      </c>
      <c r="J11" s="19">
        <f>G11*H11*I11</f>
        <v>19.977352640000003</v>
      </c>
      <c r="K11" s="31"/>
      <c r="L11" s="31"/>
    </row>
    <row r="12" spans="1:12" ht="22.15" customHeight="1" x14ac:dyDescent="0.25">
      <c r="A12" s="2">
        <v>10</v>
      </c>
      <c r="B12" s="37" t="s">
        <v>48</v>
      </c>
      <c r="C12" s="2">
        <v>3</v>
      </c>
      <c r="D12" s="2">
        <v>6.29</v>
      </c>
      <c r="E12" s="2">
        <v>7.95</v>
      </c>
      <c r="H12" s="22" t="s">
        <v>9</v>
      </c>
      <c r="I12" s="22"/>
      <c r="J12" s="22" t="s">
        <v>10</v>
      </c>
      <c r="K12" s="31"/>
      <c r="L12" s="31"/>
    </row>
    <row r="13" spans="1:12" s="10" customFormat="1" ht="22.15" customHeight="1" x14ac:dyDescent="0.25">
      <c r="A13" s="8">
        <v>11</v>
      </c>
      <c r="B13" s="36" t="s">
        <v>49</v>
      </c>
      <c r="C13" s="8">
        <v>1</v>
      </c>
      <c r="D13" s="8">
        <v>1.25</v>
      </c>
      <c r="E13" s="8">
        <v>1.56</v>
      </c>
      <c r="F13" s="31"/>
      <c r="G13" s="31"/>
      <c r="H13" s="31"/>
      <c r="I13" s="31"/>
      <c r="J13" s="31"/>
      <c r="K13" s="31"/>
      <c r="L13" s="31"/>
    </row>
    <row r="14" spans="1:12" ht="22.15" customHeight="1" x14ac:dyDescent="0.25">
      <c r="A14" s="2">
        <v>12</v>
      </c>
      <c r="B14" s="6"/>
      <c r="C14" s="2"/>
      <c r="D14" s="2"/>
      <c r="E14" s="32"/>
      <c r="F14" s="31"/>
      <c r="G14" s="31"/>
      <c r="H14" s="31"/>
      <c r="I14" s="31"/>
      <c r="J14" s="31"/>
      <c r="K14" s="31"/>
      <c r="L14" s="31"/>
    </row>
    <row r="15" spans="1:12" s="10" customFormat="1" ht="22.15" customHeight="1" x14ac:dyDescent="0.25">
      <c r="A15" s="8">
        <v>13</v>
      </c>
      <c r="B15" s="9"/>
      <c r="C15" s="8"/>
      <c r="D15" s="8"/>
      <c r="E15" s="28"/>
      <c r="F15" s="31"/>
      <c r="G15" s="31"/>
      <c r="H15" s="31"/>
      <c r="I15" s="31"/>
      <c r="J15" s="31"/>
      <c r="K15" s="31"/>
      <c r="L15" s="31"/>
    </row>
    <row r="16" spans="1:12" ht="22.15" customHeight="1" x14ac:dyDescent="0.25">
      <c r="A16" s="2">
        <v>14</v>
      </c>
      <c r="B16" s="7"/>
      <c r="C16" s="2"/>
      <c r="D16" s="2"/>
      <c r="E16" s="32"/>
      <c r="K16" s="31"/>
      <c r="L16" s="31"/>
    </row>
    <row r="17" spans="1:5" ht="22.15" customHeight="1" x14ac:dyDescent="0.25">
      <c r="A17" s="1"/>
      <c r="B17" s="1"/>
      <c r="C17" s="20" t="s">
        <v>4</v>
      </c>
      <c r="D17" s="21">
        <f>SUM(D3:D16)</f>
        <v>36.729999999999997</v>
      </c>
    </row>
    <row r="18" spans="1:5" x14ac:dyDescent="0.25">
      <c r="A18" s="51"/>
      <c r="B18" s="51"/>
      <c r="C18" s="51"/>
      <c r="D18" s="51"/>
    </row>
    <row r="20" spans="1:5" x14ac:dyDescent="0.25">
      <c r="A20" s="54" t="s">
        <v>38</v>
      </c>
      <c r="B20" s="54"/>
      <c r="C20" s="54"/>
      <c r="D20" s="54"/>
      <c r="E20" s="54"/>
    </row>
    <row r="21" spans="1:5" x14ac:dyDescent="0.25">
      <c r="A21" s="32" t="s">
        <v>14</v>
      </c>
      <c r="B21" s="32" t="s">
        <v>15</v>
      </c>
      <c r="C21" s="32" t="s">
        <v>22</v>
      </c>
      <c r="D21" s="32" t="s">
        <v>16</v>
      </c>
      <c r="E21" s="32" t="s">
        <v>20</v>
      </c>
    </row>
    <row r="22" spans="1:5" x14ac:dyDescent="0.25">
      <c r="A22" s="55">
        <v>1</v>
      </c>
      <c r="B22" s="58">
        <v>45411</v>
      </c>
      <c r="C22" s="34" t="s">
        <v>17</v>
      </c>
      <c r="D22" s="34">
        <v>13.9</v>
      </c>
      <c r="E22" s="55">
        <f>D22+D23+D24+D25</f>
        <v>32.4</v>
      </c>
    </row>
    <row r="23" spans="1:5" x14ac:dyDescent="0.25">
      <c r="A23" s="56"/>
      <c r="B23" s="59"/>
      <c r="C23" s="34" t="s">
        <v>18</v>
      </c>
      <c r="D23" s="34">
        <v>10.75</v>
      </c>
      <c r="E23" s="56"/>
    </row>
    <row r="24" spans="1:5" x14ac:dyDescent="0.25">
      <c r="A24" s="56"/>
      <c r="B24" s="59"/>
      <c r="C24" s="34" t="s">
        <v>19</v>
      </c>
      <c r="D24" s="29">
        <v>7.75</v>
      </c>
      <c r="E24" s="56"/>
    </row>
    <row r="25" spans="1:5" x14ac:dyDescent="0.25">
      <c r="A25" s="57"/>
      <c r="B25" s="60"/>
      <c r="C25" s="34" t="s">
        <v>21</v>
      </c>
      <c r="D25" s="34">
        <v>0</v>
      </c>
      <c r="E25" s="57"/>
    </row>
    <row r="26" spans="1:5" x14ac:dyDescent="0.25">
      <c r="A26" s="67">
        <v>2</v>
      </c>
      <c r="B26" s="47">
        <v>45412</v>
      </c>
      <c r="C26" s="35" t="s">
        <v>17</v>
      </c>
      <c r="D26" s="30">
        <v>52.3</v>
      </c>
      <c r="E26" s="50">
        <f>D26+D27+D28+D29</f>
        <v>55.4</v>
      </c>
    </row>
    <row r="27" spans="1:5" x14ac:dyDescent="0.25">
      <c r="A27" s="68"/>
      <c r="B27" s="48"/>
      <c r="C27" s="32" t="s">
        <v>18</v>
      </c>
      <c r="D27" s="32">
        <v>3.1</v>
      </c>
      <c r="E27" s="50"/>
    </row>
    <row r="28" spans="1:5" x14ac:dyDescent="0.25">
      <c r="A28" s="68"/>
      <c r="B28" s="48"/>
      <c r="C28" s="32" t="s">
        <v>19</v>
      </c>
      <c r="D28" s="32">
        <v>0</v>
      </c>
      <c r="E28" s="50"/>
    </row>
    <row r="29" spans="1:5" x14ac:dyDescent="0.25">
      <c r="A29" s="69"/>
      <c r="B29" s="49"/>
      <c r="C29" s="32" t="s">
        <v>21</v>
      </c>
      <c r="D29" s="32">
        <v>0</v>
      </c>
      <c r="E29" s="50"/>
    </row>
    <row r="30" spans="1:5" x14ac:dyDescent="0.25">
      <c r="A30" s="55">
        <v>3</v>
      </c>
      <c r="B30" s="58">
        <v>45413</v>
      </c>
      <c r="C30" s="34" t="s">
        <v>17</v>
      </c>
      <c r="D30" s="34">
        <v>4.2</v>
      </c>
      <c r="E30" s="55">
        <f>D30+D31+D32+D33</f>
        <v>37.200000000000003</v>
      </c>
    </row>
    <row r="31" spans="1:5" x14ac:dyDescent="0.25">
      <c r="A31" s="56"/>
      <c r="B31" s="59"/>
      <c r="C31" s="34" t="s">
        <v>18</v>
      </c>
      <c r="D31" s="34">
        <v>3.2</v>
      </c>
      <c r="E31" s="56"/>
    </row>
    <row r="32" spans="1:5" x14ac:dyDescent="0.25">
      <c r="A32" s="56"/>
      <c r="B32" s="59"/>
      <c r="C32" s="34" t="s">
        <v>19</v>
      </c>
      <c r="D32" s="34">
        <v>29.1</v>
      </c>
      <c r="E32" s="56"/>
    </row>
    <row r="33" spans="1:5" x14ac:dyDescent="0.25">
      <c r="A33" s="57"/>
      <c r="B33" s="60"/>
      <c r="C33" s="34" t="s">
        <v>21</v>
      </c>
      <c r="D33" s="34">
        <v>0.7</v>
      </c>
      <c r="E33" s="57"/>
    </row>
    <row r="34" spans="1:5" x14ac:dyDescent="0.25">
      <c r="A34" s="61">
        <v>4</v>
      </c>
      <c r="B34" s="64">
        <v>45414</v>
      </c>
      <c r="C34" s="35" t="s">
        <v>17</v>
      </c>
      <c r="D34" s="35">
        <v>66</v>
      </c>
      <c r="E34" s="61">
        <f>D34+D35+D36+D37</f>
        <v>100</v>
      </c>
    </row>
    <row r="35" spans="1:5" x14ac:dyDescent="0.25">
      <c r="A35" s="62"/>
      <c r="B35" s="65"/>
      <c r="C35" s="35" t="s">
        <v>18</v>
      </c>
      <c r="D35" s="35">
        <v>34</v>
      </c>
      <c r="E35" s="62"/>
    </row>
    <row r="36" spans="1:5" x14ac:dyDescent="0.25">
      <c r="A36" s="62"/>
      <c r="B36" s="65"/>
      <c r="C36" s="35" t="s">
        <v>19</v>
      </c>
      <c r="D36" s="35">
        <v>0</v>
      </c>
      <c r="E36" s="62"/>
    </row>
    <row r="37" spans="1:5" x14ac:dyDescent="0.25">
      <c r="A37" s="63"/>
      <c r="B37" s="66"/>
      <c r="C37" s="35" t="s">
        <v>21</v>
      </c>
      <c r="D37" s="35">
        <v>0</v>
      </c>
      <c r="E37" s="63"/>
    </row>
    <row r="38" spans="1:5" x14ac:dyDescent="0.25">
      <c r="A38" s="55">
        <v>5</v>
      </c>
      <c r="B38" s="58">
        <v>45415</v>
      </c>
      <c r="C38" s="34" t="s">
        <v>17</v>
      </c>
      <c r="D38" s="34">
        <v>33.630000000000003</v>
      </c>
      <c r="E38" s="55">
        <f>D38+D39+D40+D41</f>
        <v>50</v>
      </c>
    </row>
    <row r="39" spans="1:5" x14ac:dyDescent="0.25">
      <c r="A39" s="56"/>
      <c r="B39" s="59"/>
      <c r="C39" s="34" t="s">
        <v>18</v>
      </c>
      <c r="D39" s="34">
        <v>5</v>
      </c>
      <c r="E39" s="56"/>
    </row>
    <row r="40" spans="1:5" x14ac:dyDescent="0.25">
      <c r="A40" s="56"/>
      <c r="B40" s="59"/>
      <c r="C40" s="34" t="s">
        <v>19</v>
      </c>
      <c r="D40" s="34">
        <v>11.37</v>
      </c>
      <c r="E40" s="56"/>
    </row>
    <row r="41" spans="1:5" x14ac:dyDescent="0.25">
      <c r="A41" s="57"/>
      <c r="B41" s="60"/>
      <c r="C41" s="34" t="s">
        <v>21</v>
      </c>
      <c r="D41" s="34">
        <v>0</v>
      </c>
      <c r="E41" s="57"/>
    </row>
    <row r="42" spans="1:5" x14ac:dyDescent="0.25">
      <c r="A42" s="44">
        <v>6</v>
      </c>
      <c r="B42" s="45">
        <v>45416</v>
      </c>
      <c r="C42" s="35" t="s">
        <v>17</v>
      </c>
      <c r="D42" s="35">
        <v>47.33</v>
      </c>
      <c r="E42" s="44">
        <f>D42+D43+D44+D45</f>
        <v>63.699999999999996</v>
      </c>
    </row>
    <row r="43" spans="1:5" x14ac:dyDescent="0.25">
      <c r="A43" s="44"/>
      <c r="B43" s="44"/>
      <c r="C43" s="35" t="s">
        <v>18</v>
      </c>
      <c r="D43" s="35">
        <v>5</v>
      </c>
      <c r="E43" s="44"/>
    </row>
    <row r="44" spans="1:5" x14ac:dyDescent="0.25">
      <c r="A44" s="44"/>
      <c r="B44" s="44"/>
      <c r="C44" s="35" t="s">
        <v>19</v>
      </c>
      <c r="D44" s="35">
        <v>11.37</v>
      </c>
      <c r="E44" s="44"/>
    </row>
    <row r="45" spans="1:5" x14ac:dyDescent="0.25">
      <c r="A45" s="44"/>
      <c r="B45" s="44"/>
      <c r="C45" s="35" t="s">
        <v>21</v>
      </c>
      <c r="D45" s="35">
        <v>0</v>
      </c>
      <c r="E45" s="44"/>
    </row>
    <row r="46" spans="1:5" x14ac:dyDescent="0.25">
      <c r="A46" s="55">
        <v>7</v>
      </c>
      <c r="B46" s="58">
        <v>45417</v>
      </c>
      <c r="C46" s="34" t="s">
        <v>17</v>
      </c>
      <c r="D46" s="34">
        <v>11.9</v>
      </c>
      <c r="E46" s="55">
        <f>D46+D47+D48+D49</f>
        <v>51.7</v>
      </c>
    </row>
    <row r="47" spans="1:5" x14ac:dyDescent="0.25">
      <c r="A47" s="56"/>
      <c r="B47" s="59"/>
      <c r="C47" s="34" t="s">
        <v>18</v>
      </c>
      <c r="D47" s="34">
        <v>24.8</v>
      </c>
      <c r="E47" s="56"/>
    </row>
    <row r="48" spans="1:5" x14ac:dyDescent="0.25">
      <c r="A48" s="56"/>
      <c r="B48" s="59"/>
      <c r="C48" s="34" t="s">
        <v>19</v>
      </c>
      <c r="D48" s="34">
        <v>15</v>
      </c>
      <c r="E48" s="56"/>
    </row>
    <row r="49" spans="1:5" x14ac:dyDescent="0.25">
      <c r="A49" s="57"/>
      <c r="B49" s="60"/>
      <c r="C49" s="34" t="s">
        <v>21</v>
      </c>
      <c r="D49" s="34">
        <v>0</v>
      </c>
      <c r="E49" s="57"/>
    </row>
    <row r="50" spans="1:5" x14ac:dyDescent="0.25">
      <c r="A50" s="70">
        <v>8</v>
      </c>
      <c r="B50" s="73">
        <v>45418</v>
      </c>
      <c r="C50" s="39" t="s">
        <v>17</v>
      </c>
      <c r="D50" s="39">
        <v>22.3</v>
      </c>
      <c r="E50" s="70">
        <f>D50+D51+D52+D53</f>
        <v>32</v>
      </c>
    </row>
    <row r="51" spans="1:5" x14ac:dyDescent="0.25">
      <c r="A51" s="71"/>
      <c r="B51" s="74"/>
      <c r="C51" s="39" t="s">
        <v>18</v>
      </c>
      <c r="D51" s="39">
        <v>5.4</v>
      </c>
      <c r="E51" s="71"/>
    </row>
    <row r="52" spans="1:5" x14ac:dyDescent="0.25">
      <c r="A52" s="71"/>
      <c r="B52" s="74"/>
      <c r="C52" s="39" t="s">
        <v>19</v>
      </c>
      <c r="D52" s="39">
        <v>1.7</v>
      </c>
      <c r="E52" s="71"/>
    </row>
    <row r="53" spans="1:5" x14ac:dyDescent="0.25">
      <c r="A53" s="72"/>
      <c r="B53" s="75"/>
      <c r="C53" s="39" t="s">
        <v>21</v>
      </c>
      <c r="D53" s="39">
        <v>2.6</v>
      </c>
      <c r="E53" s="72"/>
    </row>
    <row r="54" spans="1:5" x14ac:dyDescent="0.25">
      <c r="A54" s="55">
        <v>9</v>
      </c>
      <c r="B54" s="58">
        <v>45420</v>
      </c>
      <c r="C54" s="34" t="s">
        <v>17</v>
      </c>
      <c r="D54" s="34">
        <v>5.4</v>
      </c>
      <c r="E54" s="55">
        <f>D54+D55+D56+D57</f>
        <v>29</v>
      </c>
    </row>
    <row r="55" spans="1:5" x14ac:dyDescent="0.25">
      <c r="A55" s="56"/>
      <c r="B55" s="59"/>
      <c r="C55" s="34" t="s">
        <v>18</v>
      </c>
      <c r="D55" s="34">
        <v>8.6</v>
      </c>
      <c r="E55" s="56"/>
    </row>
    <row r="56" spans="1:5" x14ac:dyDescent="0.25">
      <c r="A56" s="56"/>
      <c r="B56" s="59"/>
      <c r="C56" s="34" t="s">
        <v>19</v>
      </c>
      <c r="D56" s="34">
        <v>12.1</v>
      </c>
      <c r="E56" s="56"/>
    </row>
    <row r="57" spans="1:5" x14ac:dyDescent="0.25">
      <c r="A57" s="57"/>
      <c r="B57" s="60"/>
      <c r="C57" s="34" t="s">
        <v>21</v>
      </c>
      <c r="D57" s="34">
        <v>2.9</v>
      </c>
      <c r="E57" s="57"/>
    </row>
    <row r="58" spans="1:5" x14ac:dyDescent="0.25">
      <c r="A58" s="70">
        <v>10</v>
      </c>
      <c r="B58" s="73">
        <v>45421</v>
      </c>
      <c r="C58" s="39" t="s">
        <v>17</v>
      </c>
      <c r="D58" s="39">
        <v>65</v>
      </c>
      <c r="E58" s="70">
        <f>D58+D59+D60+D61</f>
        <v>73</v>
      </c>
    </row>
    <row r="59" spans="1:5" x14ac:dyDescent="0.25">
      <c r="A59" s="71"/>
      <c r="B59" s="74"/>
      <c r="C59" s="39" t="s">
        <v>18</v>
      </c>
      <c r="D59" s="39">
        <v>7</v>
      </c>
      <c r="E59" s="71"/>
    </row>
    <row r="60" spans="1:5" x14ac:dyDescent="0.25">
      <c r="A60" s="71"/>
      <c r="B60" s="74"/>
      <c r="C60" s="39" t="s">
        <v>19</v>
      </c>
      <c r="D60" s="39">
        <v>1</v>
      </c>
      <c r="E60" s="71"/>
    </row>
    <row r="61" spans="1:5" x14ac:dyDescent="0.25">
      <c r="A61" s="72"/>
      <c r="B61" s="75"/>
      <c r="C61" s="39" t="s">
        <v>21</v>
      </c>
      <c r="D61" s="39">
        <v>0</v>
      </c>
      <c r="E61" s="72"/>
    </row>
    <row r="62" spans="1:5" x14ac:dyDescent="0.25">
      <c r="A62" s="76">
        <v>11</v>
      </c>
      <c r="B62" s="77">
        <v>45422</v>
      </c>
      <c r="C62" s="34" t="s">
        <v>17</v>
      </c>
      <c r="D62" s="34">
        <v>76.8</v>
      </c>
      <c r="E62" s="55">
        <f>D62+D63+D64+D65</f>
        <v>76.8</v>
      </c>
    </row>
    <row r="63" spans="1:5" x14ac:dyDescent="0.25">
      <c r="A63" s="76"/>
      <c r="B63" s="77"/>
      <c r="C63" s="34" t="s">
        <v>18</v>
      </c>
      <c r="D63" s="34">
        <v>0</v>
      </c>
      <c r="E63" s="56"/>
    </row>
    <row r="64" spans="1:5" x14ac:dyDescent="0.25">
      <c r="A64" s="76"/>
      <c r="B64" s="77"/>
      <c r="C64" s="34" t="s">
        <v>19</v>
      </c>
      <c r="D64" s="34">
        <v>0</v>
      </c>
      <c r="E64" s="56"/>
    </row>
    <row r="65" spans="1:6" x14ac:dyDescent="0.25">
      <c r="A65" s="76"/>
      <c r="B65" s="77"/>
      <c r="C65" s="34" t="s">
        <v>21</v>
      </c>
      <c r="D65" s="34">
        <v>0</v>
      </c>
      <c r="E65" s="57"/>
    </row>
    <row r="66" spans="1:6" x14ac:dyDescent="0.25">
      <c r="A66" s="32">
        <v>12</v>
      </c>
      <c r="B66" s="42">
        <v>45419</v>
      </c>
      <c r="C66" s="46" t="s">
        <v>39</v>
      </c>
      <c r="D66" s="46"/>
      <c r="E66" s="32">
        <v>0</v>
      </c>
    </row>
    <row r="68" spans="1:6" x14ac:dyDescent="0.25">
      <c r="A68" s="43" t="s">
        <v>24</v>
      </c>
      <c r="B68" s="43"/>
      <c r="C68" s="43"/>
      <c r="D68" s="43"/>
      <c r="E68" s="43"/>
    </row>
    <row r="69" spans="1:6" x14ac:dyDescent="0.25">
      <c r="A69" s="35" t="s">
        <v>25</v>
      </c>
      <c r="B69" s="35" t="s">
        <v>26</v>
      </c>
      <c r="C69" s="35" t="s">
        <v>27</v>
      </c>
      <c r="D69" s="35" t="s">
        <v>28</v>
      </c>
      <c r="E69" s="35" t="s">
        <v>29</v>
      </c>
    </row>
    <row r="70" spans="1:6" x14ac:dyDescent="0.25">
      <c r="A70" s="34" t="s">
        <v>30</v>
      </c>
      <c r="B70" s="34">
        <f>D58+D54+D42+D34+D30+D26+D22+D46+D50+D62</f>
        <v>365.13000000000005</v>
      </c>
      <c r="C70" s="34">
        <f>D23+D27+D31+D35+D43+D55+D59+D39+D47+D51+D63</f>
        <v>106.85</v>
      </c>
      <c r="D70" s="34">
        <f>D24+D28+D32+D36+D40+D44+D48+D52+D56+D60+D64</f>
        <v>89.39</v>
      </c>
      <c r="E70" s="34">
        <f>D25+D29+D33+D37+D41+D45+D49+D53+D57+D61+D65</f>
        <v>6.1999999999999993</v>
      </c>
    </row>
    <row r="71" spans="1:6" x14ac:dyDescent="0.25">
      <c r="A71" s="35" t="s">
        <v>31</v>
      </c>
      <c r="B71" s="25">
        <f>B70/F75</f>
        <v>0.60733532934131751</v>
      </c>
      <c r="C71" s="25">
        <f>C70/F75</f>
        <v>0.17772787757817698</v>
      </c>
      <c r="D71" s="25">
        <f>D70/F75</f>
        <v>0.14868596141051232</v>
      </c>
      <c r="E71" s="25">
        <f>E70/F75</f>
        <v>1.0312707917498337E-2</v>
      </c>
    </row>
    <row r="72" spans="1:6" x14ac:dyDescent="0.25">
      <c r="A72" s="34" t="s">
        <v>32</v>
      </c>
      <c r="B72" s="34">
        <v>0.8</v>
      </c>
      <c r="C72" s="34">
        <v>1</v>
      </c>
      <c r="D72" s="34">
        <v>1.2</v>
      </c>
      <c r="E72" s="34">
        <v>1.5</v>
      </c>
    </row>
    <row r="74" spans="1:6" x14ac:dyDescent="0.25">
      <c r="A74" s="33" t="s">
        <v>32</v>
      </c>
      <c r="B74" s="33" t="s">
        <v>33</v>
      </c>
      <c r="C74" s="33" t="s">
        <v>34</v>
      </c>
      <c r="D74" s="33" t="s">
        <v>35</v>
      </c>
      <c r="E74" s="33" t="s">
        <v>36</v>
      </c>
      <c r="F74" s="33" t="s">
        <v>37</v>
      </c>
    </row>
    <row r="75" spans="1:6" x14ac:dyDescent="0.25">
      <c r="A75" s="26">
        <f>B71*B72+C71*C72+D71*D72+E71*E72</f>
        <v>0.85748835662009326</v>
      </c>
      <c r="B75" s="32">
        <v>4</v>
      </c>
      <c r="C75" s="32">
        <v>12</v>
      </c>
      <c r="D75" s="32">
        <v>500</v>
      </c>
      <c r="E75" s="32">
        <v>10</v>
      </c>
      <c r="F75" s="32">
        <f>E58+E54+E50+E46+E42+E38+E34+E30+E26+E22+E62+E66</f>
        <v>601.19999999999993</v>
      </c>
    </row>
    <row r="77" spans="1:6" x14ac:dyDescent="0.25">
      <c r="B77" s="11" t="s">
        <v>6</v>
      </c>
      <c r="C77" s="27">
        <f>((F75*A75+B75)*10)/(C75*D75)</f>
        <v>0.86587000000000003</v>
      </c>
    </row>
  </sheetData>
  <mergeCells count="38">
    <mergeCell ref="A68:E68"/>
    <mergeCell ref="A58:A61"/>
    <mergeCell ref="B58:B61"/>
    <mergeCell ref="E58:E61"/>
    <mergeCell ref="A62:A65"/>
    <mergeCell ref="B62:B65"/>
    <mergeCell ref="E62:E65"/>
    <mergeCell ref="C66:D66"/>
    <mergeCell ref="A50:A53"/>
    <mergeCell ref="B50:B53"/>
    <mergeCell ref="E50:E53"/>
    <mergeCell ref="A54:A57"/>
    <mergeCell ref="B54:B57"/>
    <mergeCell ref="E54:E57"/>
    <mergeCell ref="A42:A45"/>
    <mergeCell ref="B42:B45"/>
    <mergeCell ref="E42:E45"/>
    <mergeCell ref="A46:A49"/>
    <mergeCell ref="B46:B49"/>
    <mergeCell ref="E46:E49"/>
    <mergeCell ref="A34:A37"/>
    <mergeCell ref="B34:B37"/>
    <mergeCell ref="E34:E37"/>
    <mergeCell ref="A38:A41"/>
    <mergeCell ref="B38:B41"/>
    <mergeCell ref="E38:E41"/>
    <mergeCell ref="A26:A29"/>
    <mergeCell ref="B26:B29"/>
    <mergeCell ref="E26:E29"/>
    <mergeCell ref="A30:A33"/>
    <mergeCell ref="B30:B33"/>
    <mergeCell ref="E30:E33"/>
    <mergeCell ref="A1:E1"/>
    <mergeCell ref="A18:D18"/>
    <mergeCell ref="A20:E20"/>
    <mergeCell ref="A22:A25"/>
    <mergeCell ref="B22:B25"/>
    <mergeCell ref="E22:E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3CE3-FEC8-44BC-A8FD-BCF255537CA6}">
  <sheetPr>
    <tabColor rgb="FFFFFF00"/>
  </sheetPr>
  <dimension ref="A1:L77"/>
  <sheetViews>
    <sheetView zoomScale="107" zoomScaleNormal="107" workbookViewId="0">
      <selection activeCell="G70" sqref="G70"/>
    </sheetView>
  </sheetViews>
  <sheetFormatPr defaultRowHeight="15" x14ac:dyDescent="0.25"/>
  <cols>
    <col min="1" max="1" width="13.28515625" customWidth="1"/>
    <col min="2" max="2" width="43.1406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52" t="s">
        <v>55</v>
      </c>
      <c r="B1" s="53"/>
      <c r="C1" s="53"/>
      <c r="D1" s="53"/>
      <c r="E1" s="53"/>
    </row>
    <row r="2" spans="1:12" ht="60" customHeight="1" x14ac:dyDescent="0.25">
      <c r="A2" s="3" t="s">
        <v>1</v>
      </c>
      <c r="B2" s="4" t="s">
        <v>2</v>
      </c>
      <c r="C2" s="5" t="s">
        <v>3</v>
      </c>
      <c r="D2" s="5" t="s">
        <v>51</v>
      </c>
      <c r="E2" s="5" t="s">
        <v>52</v>
      </c>
      <c r="F2" s="12"/>
      <c r="G2" s="12"/>
    </row>
    <row r="3" spans="1:12" ht="22.15" customHeight="1" x14ac:dyDescent="0.25">
      <c r="A3" s="8">
        <v>1</v>
      </c>
      <c r="B3" s="36" t="s">
        <v>41</v>
      </c>
      <c r="C3" s="8">
        <v>3</v>
      </c>
      <c r="D3" s="8">
        <v>4.01</v>
      </c>
      <c r="E3" s="8">
        <v>4.8600000000000003</v>
      </c>
      <c r="F3" s="31"/>
      <c r="G3" s="52" t="s">
        <v>56</v>
      </c>
      <c r="H3" s="53"/>
      <c r="I3" s="53"/>
      <c r="J3" s="53"/>
    </row>
    <row r="4" spans="1:12" ht="31.15" customHeight="1" x14ac:dyDescent="0.25">
      <c r="A4" s="2">
        <v>2</v>
      </c>
      <c r="B4" s="37" t="s">
        <v>40</v>
      </c>
      <c r="C4" s="2" t="s">
        <v>53</v>
      </c>
      <c r="D4" s="40">
        <v>3.55</v>
      </c>
      <c r="E4" s="2">
        <v>4.75</v>
      </c>
      <c r="F4" s="31"/>
      <c r="G4" s="13" t="s">
        <v>3</v>
      </c>
      <c r="H4" s="13" t="s">
        <v>11</v>
      </c>
      <c r="I4" s="14" t="s">
        <v>12</v>
      </c>
      <c r="J4" s="14" t="s">
        <v>13</v>
      </c>
      <c r="K4" s="31"/>
      <c r="L4" s="31"/>
    </row>
    <row r="5" spans="1:12" s="10" customFormat="1" ht="22.15" customHeight="1" x14ac:dyDescent="0.25">
      <c r="A5" s="8">
        <v>3</v>
      </c>
      <c r="B5" s="36" t="s">
        <v>42</v>
      </c>
      <c r="C5" s="8" t="s">
        <v>54</v>
      </c>
      <c r="D5" s="8">
        <v>3.7</v>
      </c>
      <c r="E5" s="40">
        <v>4.3099999999999996</v>
      </c>
      <c r="F5" s="31"/>
      <c r="G5" s="35">
        <v>1</v>
      </c>
      <c r="H5" s="35">
        <f>D13</f>
        <v>1.25</v>
      </c>
      <c r="I5" s="35">
        <v>3</v>
      </c>
      <c r="J5" s="35">
        <v>1.25</v>
      </c>
      <c r="K5" s="31"/>
      <c r="L5" s="31"/>
    </row>
    <row r="6" spans="1:12" ht="22.15" customHeight="1" x14ac:dyDescent="0.25">
      <c r="A6" s="2">
        <v>4</v>
      </c>
      <c r="B6" s="37"/>
      <c r="C6" s="2"/>
      <c r="D6" s="2"/>
      <c r="E6" s="2"/>
      <c r="F6" s="31"/>
      <c r="G6" s="35">
        <v>2</v>
      </c>
      <c r="H6" s="35">
        <f>D5+D7+D8+D10+D11+D4</f>
        <v>18.440000000000001</v>
      </c>
      <c r="I6" s="35">
        <v>7</v>
      </c>
      <c r="J6" s="35">
        <v>7</v>
      </c>
      <c r="K6" s="31"/>
      <c r="L6" s="31"/>
    </row>
    <row r="7" spans="1:12" s="10" customFormat="1" ht="22.15" customHeight="1" x14ac:dyDescent="0.25">
      <c r="A7" s="8">
        <v>5</v>
      </c>
      <c r="B7" s="36" t="s">
        <v>44</v>
      </c>
      <c r="C7" s="8">
        <v>2</v>
      </c>
      <c r="D7" s="8">
        <v>3.02</v>
      </c>
      <c r="E7" s="8">
        <v>3.69</v>
      </c>
      <c r="F7" s="31"/>
      <c r="G7" s="35">
        <v>3</v>
      </c>
      <c r="H7" s="35">
        <f>D3+D6+D9+D12</f>
        <v>14.919999999999998</v>
      </c>
      <c r="I7" s="35">
        <v>24</v>
      </c>
      <c r="J7" s="35">
        <v>14.92</v>
      </c>
      <c r="K7" s="31"/>
      <c r="L7" s="31"/>
    </row>
    <row r="8" spans="1:12" ht="27.6" customHeight="1" x14ac:dyDescent="0.25">
      <c r="A8" s="2">
        <v>6</v>
      </c>
      <c r="B8" s="38" t="s">
        <v>45</v>
      </c>
      <c r="C8" s="2">
        <v>2</v>
      </c>
      <c r="D8" s="2">
        <v>2.41</v>
      </c>
      <c r="E8" s="2">
        <v>3.02</v>
      </c>
      <c r="F8" s="31"/>
      <c r="I8" s="11" t="s">
        <v>5</v>
      </c>
      <c r="J8" s="11">
        <f>J5+J6+J7</f>
        <v>23.17</v>
      </c>
      <c r="K8" s="31"/>
      <c r="L8" s="31"/>
    </row>
    <row r="9" spans="1:12" s="10" customFormat="1" ht="22.15" customHeight="1" x14ac:dyDescent="0.25">
      <c r="A9" s="8">
        <v>7</v>
      </c>
      <c r="B9" s="36" t="s">
        <v>46</v>
      </c>
      <c r="C9" s="8">
        <v>3</v>
      </c>
      <c r="D9" s="8">
        <v>4.62</v>
      </c>
      <c r="E9" s="8">
        <v>6</v>
      </c>
      <c r="F9" s="31"/>
      <c r="G9" s="31"/>
      <c r="H9" s="31"/>
      <c r="I9" s="31"/>
      <c r="J9" s="31"/>
      <c r="K9" s="31"/>
      <c r="L9" s="31"/>
    </row>
    <row r="10" spans="1:12" ht="22.15" customHeight="1" x14ac:dyDescent="0.25">
      <c r="A10" s="2">
        <v>8</v>
      </c>
      <c r="B10" s="37" t="s">
        <v>47</v>
      </c>
      <c r="C10" s="2">
        <v>2</v>
      </c>
      <c r="D10" s="2">
        <v>3.08</v>
      </c>
      <c r="E10" s="2">
        <v>3.77</v>
      </c>
      <c r="G10" s="16" t="s">
        <v>5</v>
      </c>
      <c r="H10" s="16" t="s">
        <v>6</v>
      </c>
      <c r="I10" s="16" t="s">
        <v>7</v>
      </c>
      <c r="J10" s="11" t="s">
        <v>8</v>
      </c>
      <c r="K10" s="31"/>
      <c r="L10" s="31"/>
    </row>
    <row r="11" spans="1:12" s="10" customFormat="1" ht="22.15" customHeight="1" x14ac:dyDescent="0.25">
      <c r="A11" s="8">
        <v>9</v>
      </c>
      <c r="B11" s="36" t="s">
        <v>50</v>
      </c>
      <c r="C11" s="8">
        <v>2</v>
      </c>
      <c r="D11" s="8">
        <v>2.68</v>
      </c>
      <c r="E11" s="8">
        <v>3.3</v>
      </c>
      <c r="F11" s="31"/>
      <c r="G11" s="18">
        <f>J8</f>
        <v>23.17</v>
      </c>
      <c r="H11" s="41">
        <f>C77</f>
        <v>0.85046999999999995</v>
      </c>
      <c r="I11" s="18">
        <v>0.8</v>
      </c>
      <c r="J11" s="19">
        <f>G11*H11*I11</f>
        <v>15.764311920000001</v>
      </c>
      <c r="K11" s="31"/>
      <c r="L11" s="31"/>
    </row>
    <row r="12" spans="1:12" ht="22.15" customHeight="1" x14ac:dyDescent="0.25">
      <c r="A12" s="2">
        <v>10</v>
      </c>
      <c r="B12" s="37" t="s">
        <v>48</v>
      </c>
      <c r="C12" s="2">
        <v>3</v>
      </c>
      <c r="D12" s="2">
        <v>6.29</v>
      </c>
      <c r="E12" s="2">
        <v>7.95</v>
      </c>
      <c r="H12" s="22" t="s">
        <v>9</v>
      </c>
      <c r="I12" s="22"/>
      <c r="J12" s="22" t="s">
        <v>10</v>
      </c>
      <c r="K12" s="31"/>
      <c r="L12" s="31"/>
    </row>
    <row r="13" spans="1:12" s="10" customFormat="1" ht="22.15" customHeight="1" x14ac:dyDescent="0.25">
      <c r="A13" s="8">
        <v>11</v>
      </c>
      <c r="B13" s="36" t="s">
        <v>49</v>
      </c>
      <c r="C13" s="8">
        <v>1</v>
      </c>
      <c r="D13" s="8">
        <v>1.25</v>
      </c>
      <c r="E13" s="8">
        <v>1.56</v>
      </c>
      <c r="F13" s="31"/>
      <c r="G13" s="31"/>
      <c r="H13" s="31"/>
      <c r="I13" s="31"/>
      <c r="J13" s="31"/>
      <c r="K13" s="31"/>
      <c r="L13" s="31"/>
    </row>
    <row r="14" spans="1:12" ht="22.15" customHeight="1" x14ac:dyDescent="0.25">
      <c r="A14" s="2">
        <v>12</v>
      </c>
      <c r="B14" s="6"/>
      <c r="C14" s="2"/>
      <c r="D14" s="2"/>
      <c r="E14" s="32"/>
      <c r="F14" s="31"/>
      <c r="G14" s="52" t="s">
        <v>57</v>
      </c>
      <c r="H14" s="53"/>
      <c r="I14" s="53"/>
      <c r="J14" s="53"/>
      <c r="K14" s="31"/>
      <c r="L14" s="31"/>
    </row>
    <row r="15" spans="1:12" s="10" customFormat="1" ht="22.15" customHeight="1" x14ac:dyDescent="0.25">
      <c r="A15" s="8">
        <v>13</v>
      </c>
      <c r="B15" s="9"/>
      <c r="C15" s="8"/>
      <c r="D15" s="8"/>
      <c r="E15" s="28"/>
      <c r="F15" s="31"/>
      <c r="G15" s="13" t="s">
        <v>3</v>
      </c>
      <c r="H15" s="13" t="s">
        <v>11</v>
      </c>
      <c r="I15" s="14" t="s">
        <v>12</v>
      </c>
      <c r="J15" s="14" t="s">
        <v>13</v>
      </c>
      <c r="K15" s="31"/>
      <c r="L15" s="31"/>
    </row>
    <row r="16" spans="1:12" ht="22.15" customHeight="1" x14ac:dyDescent="0.25">
      <c r="A16" s="2">
        <v>14</v>
      </c>
      <c r="B16" s="7"/>
      <c r="C16" s="2"/>
      <c r="D16" s="2"/>
      <c r="E16" s="32"/>
      <c r="G16" s="35">
        <v>1</v>
      </c>
      <c r="H16" s="35">
        <f>D13</f>
        <v>1.25</v>
      </c>
      <c r="I16" s="35">
        <v>3</v>
      </c>
      <c r="J16" s="35">
        <v>1.25</v>
      </c>
      <c r="K16" s="31"/>
      <c r="L16" s="31"/>
    </row>
    <row r="17" spans="1:10" ht="22.15" customHeight="1" x14ac:dyDescent="0.25">
      <c r="A17" s="1"/>
      <c r="B17" s="1"/>
      <c r="C17" s="20" t="s">
        <v>4</v>
      </c>
      <c r="D17" s="21">
        <f>SUM(D3:D16)</f>
        <v>34.61</v>
      </c>
      <c r="G17" s="35">
        <v>2</v>
      </c>
      <c r="H17" s="35">
        <f>D7+D8+D10+D11+D5</f>
        <v>14.89</v>
      </c>
      <c r="I17" s="35">
        <v>7</v>
      </c>
      <c r="J17" s="35">
        <v>7</v>
      </c>
    </row>
    <row r="18" spans="1:10" x14ac:dyDescent="0.25">
      <c r="A18" s="51"/>
      <c r="B18" s="51"/>
      <c r="C18" s="51"/>
      <c r="D18" s="51"/>
      <c r="G18" s="35">
        <v>3</v>
      </c>
      <c r="H18" s="35">
        <f>D3+E4+D9+D12</f>
        <v>19.669999999999998</v>
      </c>
      <c r="I18" s="35">
        <v>24</v>
      </c>
      <c r="J18" s="35">
        <v>19.670000000000002</v>
      </c>
    </row>
    <row r="19" spans="1:10" x14ac:dyDescent="0.25">
      <c r="I19" s="11" t="s">
        <v>5</v>
      </c>
      <c r="J19" s="11">
        <f>J16+J17+J18</f>
        <v>27.92</v>
      </c>
    </row>
    <row r="20" spans="1:10" x14ac:dyDescent="0.25">
      <c r="A20" s="54" t="s">
        <v>38</v>
      </c>
      <c r="B20" s="54"/>
      <c r="C20" s="54"/>
      <c r="D20" s="54"/>
      <c r="E20" s="54"/>
      <c r="G20" s="31"/>
      <c r="H20" s="31"/>
      <c r="I20" s="31"/>
      <c r="J20" s="31"/>
    </row>
    <row r="21" spans="1:10" x14ac:dyDescent="0.25">
      <c r="A21" s="32" t="s">
        <v>14</v>
      </c>
      <c r="B21" s="32" t="s">
        <v>15</v>
      </c>
      <c r="C21" s="32" t="s">
        <v>22</v>
      </c>
      <c r="D21" s="32" t="s">
        <v>16</v>
      </c>
      <c r="E21" s="32" t="s">
        <v>20</v>
      </c>
      <c r="G21" s="16" t="s">
        <v>5</v>
      </c>
      <c r="H21" s="16" t="s">
        <v>6</v>
      </c>
      <c r="I21" s="16" t="s">
        <v>7</v>
      </c>
      <c r="J21" s="11" t="s">
        <v>8</v>
      </c>
    </row>
    <row r="22" spans="1:10" x14ac:dyDescent="0.25">
      <c r="A22" s="55">
        <v>1</v>
      </c>
      <c r="B22" s="58">
        <v>45411</v>
      </c>
      <c r="C22" s="34" t="s">
        <v>17</v>
      </c>
      <c r="D22" s="34">
        <v>13.9</v>
      </c>
      <c r="E22" s="55">
        <f>D22+D23+D24+D25</f>
        <v>32.4</v>
      </c>
      <c r="G22" s="18">
        <f>J19</f>
        <v>27.92</v>
      </c>
      <c r="H22" s="41">
        <f>C77</f>
        <v>0.85046999999999995</v>
      </c>
      <c r="I22" s="18">
        <v>0.8</v>
      </c>
      <c r="J22" s="19">
        <f>G22*H22*I22</f>
        <v>18.99609792</v>
      </c>
    </row>
    <row r="23" spans="1:10" x14ac:dyDescent="0.25">
      <c r="A23" s="56"/>
      <c r="B23" s="59"/>
      <c r="C23" s="34" t="s">
        <v>18</v>
      </c>
      <c r="D23" s="34">
        <v>10.75</v>
      </c>
      <c r="E23" s="56"/>
      <c r="H23" s="22" t="s">
        <v>9</v>
      </c>
      <c r="I23" s="22"/>
      <c r="J23" s="22" t="s">
        <v>10</v>
      </c>
    </row>
    <row r="24" spans="1:10" x14ac:dyDescent="0.25">
      <c r="A24" s="56"/>
      <c r="B24" s="59"/>
      <c r="C24" s="34" t="s">
        <v>19</v>
      </c>
      <c r="D24" s="29">
        <v>7.75</v>
      </c>
      <c r="E24" s="56"/>
    </row>
    <row r="25" spans="1:10" x14ac:dyDescent="0.25">
      <c r="A25" s="57"/>
      <c r="B25" s="60"/>
      <c r="C25" s="34" t="s">
        <v>21</v>
      </c>
      <c r="D25" s="34">
        <v>0</v>
      </c>
      <c r="E25" s="57"/>
    </row>
    <row r="26" spans="1:10" x14ac:dyDescent="0.25">
      <c r="A26" s="67">
        <v>2</v>
      </c>
      <c r="B26" s="47">
        <v>45412</v>
      </c>
      <c r="C26" s="35" t="s">
        <v>17</v>
      </c>
      <c r="D26" s="30">
        <v>41.9</v>
      </c>
      <c r="E26" s="50">
        <f>D26+D27+D28+D29</f>
        <v>61.9</v>
      </c>
    </row>
    <row r="27" spans="1:10" x14ac:dyDescent="0.25">
      <c r="A27" s="68"/>
      <c r="B27" s="48"/>
      <c r="C27" s="32" t="s">
        <v>18</v>
      </c>
      <c r="D27" s="32">
        <v>3.1</v>
      </c>
      <c r="E27" s="50"/>
    </row>
    <row r="28" spans="1:10" x14ac:dyDescent="0.25">
      <c r="A28" s="68"/>
      <c r="B28" s="48"/>
      <c r="C28" s="32" t="s">
        <v>19</v>
      </c>
      <c r="D28" s="32">
        <v>16.899999999999999</v>
      </c>
      <c r="E28" s="50"/>
    </row>
    <row r="29" spans="1:10" x14ac:dyDescent="0.25">
      <c r="A29" s="69"/>
      <c r="B29" s="49"/>
      <c r="C29" s="32" t="s">
        <v>21</v>
      </c>
      <c r="D29" s="32">
        <v>0</v>
      </c>
      <c r="E29" s="50"/>
    </row>
    <row r="30" spans="1:10" x14ac:dyDescent="0.25">
      <c r="A30" s="55">
        <v>3</v>
      </c>
      <c r="B30" s="58">
        <v>45413</v>
      </c>
      <c r="C30" s="34" t="s">
        <v>17</v>
      </c>
      <c r="D30" s="34">
        <v>15.2</v>
      </c>
      <c r="E30" s="55">
        <f>D30+D31+D32+D33</f>
        <v>23.2</v>
      </c>
    </row>
    <row r="31" spans="1:10" x14ac:dyDescent="0.25">
      <c r="A31" s="56"/>
      <c r="B31" s="59"/>
      <c r="C31" s="34" t="s">
        <v>18</v>
      </c>
      <c r="D31" s="34">
        <v>3.2</v>
      </c>
      <c r="E31" s="56"/>
    </row>
    <row r="32" spans="1:10" x14ac:dyDescent="0.25">
      <c r="A32" s="56"/>
      <c r="B32" s="59"/>
      <c r="C32" s="34" t="s">
        <v>19</v>
      </c>
      <c r="D32" s="34">
        <v>4.0999999999999996</v>
      </c>
      <c r="E32" s="56"/>
    </row>
    <row r="33" spans="1:5" x14ac:dyDescent="0.25">
      <c r="A33" s="57"/>
      <c r="B33" s="60"/>
      <c r="C33" s="34" t="s">
        <v>21</v>
      </c>
      <c r="D33" s="34">
        <v>0.7</v>
      </c>
      <c r="E33" s="57"/>
    </row>
    <row r="34" spans="1:5" x14ac:dyDescent="0.25">
      <c r="A34" s="61">
        <v>4</v>
      </c>
      <c r="B34" s="64">
        <v>45414</v>
      </c>
      <c r="C34" s="35" t="s">
        <v>17</v>
      </c>
      <c r="D34" s="35">
        <v>66</v>
      </c>
      <c r="E34" s="61">
        <f>D34+D35+D36+D37</f>
        <v>100</v>
      </c>
    </row>
    <row r="35" spans="1:5" x14ac:dyDescent="0.25">
      <c r="A35" s="62"/>
      <c r="B35" s="65"/>
      <c r="C35" s="35" t="s">
        <v>18</v>
      </c>
      <c r="D35" s="35">
        <v>34</v>
      </c>
      <c r="E35" s="62"/>
    </row>
    <row r="36" spans="1:5" x14ac:dyDescent="0.25">
      <c r="A36" s="62"/>
      <c r="B36" s="65"/>
      <c r="C36" s="35" t="s">
        <v>19</v>
      </c>
      <c r="D36" s="35">
        <v>0</v>
      </c>
      <c r="E36" s="62"/>
    </row>
    <row r="37" spans="1:5" x14ac:dyDescent="0.25">
      <c r="A37" s="63"/>
      <c r="B37" s="66"/>
      <c r="C37" s="35" t="s">
        <v>21</v>
      </c>
      <c r="D37" s="35">
        <v>0</v>
      </c>
      <c r="E37" s="63"/>
    </row>
    <row r="38" spans="1:5" x14ac:dyDescent="0.25">
      <c r="A38" s="55">
        <v>5</v>
      </c>
      <c r="B38" s="58">
        <v>45415</v>
      </c>
      <c r="C38" s="34" t="s">
        <v>17</v>
      </c>
      <c r="D38" s="34">
        <v>33.630000000000003</v>
      </c>
      <c r="E38" s="55">
        <f>D38+D39+D40+D41</f>
        <v>50</v>
      </c>
    </row>
    <row r="39" spans="1:5" x14ac:dyDescent="0.25">
      <c r="A39" s="56"/>
      <c r="B39" s="59"/>
      <c r="C39" s="34" t="s">
        <v>18</v>
      </c>
      <c r="D39" s="34">
        <v>5</v>
      </c>
      <c r="E39" s="56"/>
    </row>
    <row r="40" spans="1:5" x14ac:dyDescent="0.25">
      <c r="A40" s="56"/>
      <c r="B40" s="59"/>
      <c r="C40" s="34" t="s">
        <v>19</v>
      </c>
      <c r="D40" s="34">
        <v>11.37</v>
      </c>
      <c r="E40" s="56"/>
    </row>
    <row r="41" spans="1:5" x14ac:dyDescent="0.25">
      <c r="A41" s="57"/>
      <c r="B41" s="60"/>
      <c r="C41" s="34" t="s">
        <v>21</v>
      </c>
      <c r="D41" s="34">
        <v>0</v>
      </c>
      <c r="E41" s="57"/>
    </row>
    <row r="42" spans="1:5" x14ac:dyDescent="0.25">
      <c r="A42" s="44">
        <v>6</v>
      </c>
      <c r="B42" s="45">
        <v>45416</v>
      </c>
      <c r="C42" s="35" t="s">
        <v>17</v>
      </c>
      <c r="D42" s="35">
        <v>47.33</v>
      </c>
      <c r="E42" s="44">
        <f>D42+D43+D44+D45</f>
        <v>63.699999999999996</v>
      </c>
    </row>
    <row r="43" spans="1:5" x14ac:dyDescent="0.25">
      <c r="A43" s="44"/>
      <c r="B43" s="44"/>
      <c r="C43" s="35" t="s">
        <v>18</v>
      </c>
      <c r="D43" s="35">
        <v>5</v>
      </c>
      <c r="E43" s="44"/>
    </row>
    <row r="44" spans="1:5" x14ac:dyDescent="0.25">
      <c r="A44" s="44"/>
      <c r="B44" s="44"/>
      <c r="C44" s="35" t="s">
        <v>19</v>
      </c>
      <c r="D44" s="35">
        <v>11.37</v>
      </c>
      <c r="E44" s="44"/>
    </row>
    <row r="45" spans="1:5" x14ac:dyDescent="0.25">
      <c r="A45" s="44"/>
      <c r="B45" s="44"/>
      <c r="C45" s="35" t="s">
        <v>21</v>
      </c>
      <c r="D45" s="35">
        <v>0</v>
      </c>
      <c r="E45" s="44"/>
    </row>
    <row r="46" spans="1:5" x14ac:dyDescent="0.25">
      <c r="A46" s="55">
        <v>7</v>
      </c>
      <c r="B46" s="58">
        <v>45417</v>
      </c>
      <c r="C46" s="34" t="s">
        <v>17</v>
      </c>
      <c r="D46" s="34">
        <v>11.9</v>
      </c>
      <c r="E46" s="55">
        <f>D46+D47+D48+D49</f>
        <v>51.7</v>
      </c>
    </row>
    <row r="47" spans="1:5" x14ac:dyDescent="0.25">
      <c r="A47" s="56"/>
      <c r="B47" s="59"/>
      <c r="C47" s="34" t="s">
        <v>18</v>
      </c>
      <c r="D47" s="34">
        <v>24.8</v>
      </c>
      <c r="E47" s="56"/>
    </row>
    <row r="48" spans="1:5" x14ac:dyDescent="0.25">
      <c r="A48" s="56"/>
      <c r="B48" s="59"/>
      <c r="C48" s="34" t="s">
        <v>19</v>
      </c>
      <c r="D48" s="34">
        <v>15</v>
      </c>
      <c r="E48" s="56"/>
    </row>
    <row r="49" spans="1:5" x14ac:dyDescent="0.25">
      <c r="A49" s="57"/>
      <c r="B49" s="60"/>
      <c r="C49" s="34" t="s">
        <v>21</v>
      </c>
      <c r="D49" s="34">
        <v>0</v>
      </c>
      <c r="E49" s="57"/>
    </row>
    <row r="50" spans="1:5" x14ac:dyDescent="0.25">
      <c r="A50" s="70">
        <v>8</v>
      </c>
      <c r="B50" s="73">
        <v>45418</v>
      </c>
      <c r="C50" s="39" t="s">
        <v>17</v>
      </c>
      <c r="D50" s="39">
        <v>22.3</v>
      </c>
      <c r="E50" s="70">
        <f>D50+D51+D52+D53</f>
        <v>32</v>
      </c>
    </row>
    <row r="51" spans="1:5" x14ac:dyDescent="0.25">
      <c r="A51" s="71"/>
      <c r="B51" s="74"/>
      <c r="C51" s="39" t="s">
        <v>18</v>
      </c>
      <c r="D51" s="39">
        <v>5.4</v>
      </c>
      <c r="E51" s="71"/>
    </row>
    <row r="52" spans="1:5" x14ac:dyDescent="0.25">
      <c r="A52" s="71"/>
      <c r="B52" s="74"/>
      <c r="C52" s="39" t="s">
        <v>19</v>
      </c>
      <c r="D52" s="39">
        <v>1.7</v>
      </c>
      <c r="E52" s="71"/>
    </row>
    <row r="53" spans="1:5" x14ac:dyDescent="0.25">
      <c r="A53" s="72"/>
      <c r="B53" s="75"/>
      <c r="C53" s="39" t="s">
        <v>21</v>
      </c>
      <c r="D53" s="39">
        <v>2.6</v>
      </c>
      <c r="E53" s="72"/>
    </row>
    <row r="54" spans="1:5" x14ac:dyDescent="0.25">
      <c r="A54" s="55">
        <v>9</v>
      </c>
      <c r="B54" s="58">
        <v>45420</v>
      </c>
      <c r="C54" s="34" t="s">
        <v>17</v>
      </c>
      <c r="D54" s="34">
        <v>5.4</v>
      </c>
      <c r="E54" s="55">
        <f>D54+D55+D56+D57</f>
        <v>29</v>
      </c>
    </row>
    <row r="55" spans="1:5" x14ac:dyDescent="0.25">
      <c r="A55" s="56"/>
      <c r="B55" s="59"/>
      <c r="C55" s="34" t="s">
        <v>18</v>
      </c>
      <c r="D55" s="34">
        <v>8.6</v>
      </c>
      <c r="E55" s="56"/>
    </row>
    <row r="56" spans="1:5" x14ac:dyDescent="0.25">
      <c r="A56" s="56"/>
      <c r="B56" s="59"/>
      <c r="C56" s="34" t="s">
        <v>19</v>
      </c>
      <c r="D56" s="34">
        <v>12.1</v>
      </c>
      <c r="E56" s="56"/>
    </row>
    <row r="57" spans="1:5" x14ac:dyDescent="0.25">
      <c r="A57" s="57"/>
      <c r="B57" s="60"/>
      <c r="C57" s="34" t="s">
        <v>21</v>
      </c>
      <c r="D57" s="34">
        <v>2.9</v>
      </c>
      <c r="E57" s="57"/>
    </row>
    <row r="58" spans="1:5" x14ac:dyDescent="0.25">
      <c r="A58" s="70">
        <v>10</v>
      </c>
      <c r="B58" s="73">
        <v>45421</v>
      </c>
      <c r="C58" s="39" t="s">
        <v>17</v>
      </c>
      <c r="D58" s="39">
        <v>65</v>
      </c>
      <c r="E58" s="70">
        <f>D58+D59+D60+D61</f>
        <v>73</v>
      </c>
    </row>
    <row r="59" spans="1:5" x14ac:dyDescent="0.25">
      <c r="A59" s="71"/>
      <c r="B59" s="74"/>
      <c r="C59" s="39" t="s">
        <v>18</v>
      </c>
      <c r="D59" s="39">
        <v>7</v>
      </c>
      <c r="E59" s="71"/>
    </row>
    <row r="60" spans="1:5" x14ac:dyDescent="0.25">
      <c r="A60" s="71"/>
      <c r="B60" s="74"/>
      <c r="C60" s="39" t="s">
        <v>19</v>
      </c>
      <c r="D60" s="39">
        <v>1</v>
      </c>
      <c r="E60" s="71"/>
    </row>
    <row r="61" spans="1:5" x14ac:dyDescent="0.25">
      <c r="A61" s="72"/>
      <c r="B61" s="75"/>
      <c r="C61" s="39" t="s">
        <v>21</v>
      </c>
      <c r="D61" s="39">
        <v>0</v>
      </c>
      <c r="E61" s="72"/>
    </row>
    <row r="62" spans="1:5" x14ac:dyDescent="0.25">
      <c r="A62" s="76">
        <v>11</v>
      </c>
      <c r="B62" s="77">
        <v>45422</v>
      </c>
      <c r="C62" s="34" t="s">
        <v>17</v>
      </c>
      <c r="D62" s="34">
        <v>76.8</v>
      </c>
      <c r="E62" s="55">
        <f>D62+D63+D64+D65</f>
        <v>76.8</v>
      </c>
    </row>
    <row r="63" spans="1:5" x14ac:dyDescent="0.25">
      <c r="A63" s="76"/>
      <c r="B63" s="77"/>
      <c r="C63" s="34" t="s">
        <v>18</v>
      </c>
      <c r="D63" s="34">
        <v>0</v>
      </c>
      <c r="E63" s="56"/>
    </row>
    <row r="64" spans="1:5" x14ac:dyDescent="0.25">
      <c r="A64" s="76"/>
      <c r="B64" s="77"/>
      <c r="C64" s="34" t="s">
        <v>19</v>
      </c>
      <c r="D64" s="34">
        <v>0</v>
      </c>
      <c r="E64" s="56"/>
    </row>
    <row r="65" spans="1:6" x14ac:dyDescent="0.25">
      <c r="A65" s="76"/>
      <c r="B65" s="77"/>
      <c r="C65" s="34" t="s">
        <v>21</v>
      </c>
      <c r="D65" s="34">
        <v>0</v>
      </c>
      <c r="E65" s="57"/>
    </row>
    <row r="66" spans="1:6" x14ac:dyDescent="0.25">
      <c r="A66" s="32">
        <v>12</v>
      </c>
      <c r="B66" s="42">
        <v>45419</v>
      </c>
      <c r="C66" s="46" t="s">
        <v>39</v>
      </c>
      <c r="D66" s="46"/>
      <c r="E66" s="32">
        <v>0</v>
      </c>
    </row>
    <row r="68" spans="1:6" x14ac:dyDescent="0.25">
      <c r="A68" s="43" t="s">
        <v>24</v>
      </c>
      <c r="B68" s="43"/>
      <c r="C68" s="43"/>
      <c r="D68" s="43"/>
      <c r="E68" s="43"/>
    </row>
    <row r="69" spans="1:6" x14ac:dyDescent="0.25">
      <c r="A69" s="35" t="s">
        <v>25</v>
      </c>
      <c r="B69" s="35" t="s">
        <v>26</v>
      </c>
      <c r="C69" s="35" t="s">
        <v>27</v>
      </c>
      <c r="D69" s="35" t="s">
        <v>28</v>
      </c>
      <c r="E69" s="35" t="s">
        <v>29</v>
      </c>
    </row>
    <row r="70" spans="1:6" x14ac:dyDescent="0.25">
      <c r="A70" s="34" t="s">
        <v>30</v>
      </c>
      <c r="B70" s="34">
        <f>D58+D54+D42+D34+D30+D26+D22+D46+D50+D62</f>
        <v>365.73</v>
      </c>
      <c r="C70" s="34">
        <f>D23+D27+D31+D35+D43+D55+D59+D39+D47+D51+D63</f>
        <v>106.85</v>
      </c>
      <c r="D70" s="34">
        <f>D24+D28+D32+D36+D40+D44+D48+D52+D56+D60+D64</f>
        <v>81.289999999999992</v>
      </c>
      <c r="E70" s="34">
        <f>D25+D29+D33+D37+D41+D45+D49+D53+D57+D61+D65</f>
        <v>6.1999999999999993</v>
      </c>
    </row>
    <row r="71" spans="1:6" x14ac:dyDescent="0.25">
      <c r="A71" s="35" t="s">
        <v>31</v>
      </c>
      <c r="B71" s="25">
        <f>B70/F75</f>
        <v>0.61601819100555844</v>
      </c>
      <c r="C71" s="25">
        <f>C70/F75</f>
        <v>0.17997305036213576</v>
      </c>
      <c r="D71" s="25">
        <f>D70/F75</f>
        <v>0.13692100387401043</v>
      </c>
      <c r="E71" s="25">
        <f>E70/F75</f>
        <v>1.0442984672393464E-2</v>
      </c>
    </row>
    <row r="72" spans="1:6" x14ac:dyDescent="0.25">
      <c r="A72" s="34" t="s">
        <v>32</v>
      </c>
      <c r="B72" s="34">
        <v>0.8</v>
      </c>
      <c r="C72" s="34">
        <v>1</v>
      </c>
      <c r="D72" s="34">
        <v>1.2</v>
      </c>
      <c r="E72" s="34">
        <v>1.5</v>
      </c>
    </row>
    <row r="74" spans="1:6" x14ac:dyDescent="0.25">
      <c r="A74" s="33" t="s">
        <v>32</v>
      </c>
      <c r="B74" s="33" t="s">
        <v>33</v>
      </c>
      <c r="C74" s="33" t="s">
        <v>34</v>
      </c>
      <c r="D74" s="33" t="s">
        <v>35</v>
      </c>
      <c r="E74" s="33" t="s">
        <v>36</v>
      </c>
      <c r="F74" s="33" t="s">
        <v>37</v>
      </c>
    </row>
    <row r="75" spans="1:6" x14ac:dyDescent="0.25">
      <c r="A75" s="26">
        <f>B71*B72+C71*C72+D71*D72+E71*E72</f>
        <v>0.85275728482398516</v>
      </c>
      <c r="B75" s="32">
        <v>4</v>
      </c>
      <c r="C75" s="32">
        <v>12</v>
      </c>
      <c r="D75" s="32">
        <v>500</v>
      </c>
      <c r="E75" s="32">
        <v>10</v>
      </c>
      <c r="F75" s="32">
        <f>E58+E54+E50+E46+E42+E38+E34+E30+E26+E22+E62+E66</f>
        <v>593.69999999999993</v>
      </c>
    </row>
    <row r="77" spans="1:6" x14ac:dyDescent="0.25">
      <c r="B77" s="11" t="s">
        <v>6</v>
      </c>
      <c r="C77" s="27">
        <f>((F75*A75+B75)*10)/(C75*D75)</f>
        <v>0.85046999999999995</v>
      </c>
    </row>
  </sheetData>
  <mergeCells count="40">
    <mergeCell ref="B54:B57"/>
    <mergeCell ref="E54:E57"/>
    <mergeCell ref="A46:A49"/>
    <mergeCell ref="B46:B49"/>
    <mergeCell ref="E46:E49"/>
    <mergeCell ref="A68:E68"/>
    <mergeCell ref="G3:J3"/>
    <mergeCell ref="G14:J14"/>
    <mergeCell ref="A58:A61"/>
    <mergeCell ref="B58:B61"/>
    <mergeCell ref="E58:E61"/>
    <mergeCell ref="A62:A65"/>
    <mergeCell ref="B62:B65"/>
    <mergeCell ref="E62:E65"/>
    <mergeCell ref="A50:A53"/>
    <mergeCell ref="B50:B53"/>
    <mergeCell ref="E50:E53"/>
    <mergeCell ref="A54:A57"/>
    <mergeCell ref="A38:A41"/>
    <mergeCell ref="B38:B41"/>
    <mergeCell ref="E38:E41"/>
    <mergeCell ref="A42:A45"/>
    <mergeCell ref="B42:B45"/>
    <mergeCell ref="E42:E45"/>
    <mergeCell ref="C66:D66"/>
    <mergeCell ref="A1:E1"/>
    <mergeCell ref="A18:D18"/>
    <mergeCell ref="A20:E20"/>
    <mergeCell ref="A22:A25"/>
    <mergeCell ref="B22:B25"/>
    <mergeCell ref="E22:E25"/>
    <mergeCell ref="A26:A29"/>
    <mergeCell ref="B26:B29"/>
    <mergeCell ref="E26:E29"/>
    <mergeCell ref="A30:A33"/>
    <mergeCell ref="B30:B33"/>
    <mergeCell ref="E30:E33"/>
    <mergeCell ref="A34:A37"/>
    <mergeCell ref="B34:B37"/>
    <mergeCell ref="E34:E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DFC7-B7AE-473C-87FB-4096151B4D9B}">
  <sheetPr>
    <tabColor rgb="FFFFFF00"/>
  </sheetPr>
  <dimension ref="A1:L77"/>
  <sheetViews>
    <sheetView zoomScale="107" zoomScaleNormal="107" workbookViewId="0">
      <selection activeCell="H65" sqref="H65"/>
    </sheetView>
  </sheetViews>
  <sheetFormatPr defaultRowHeight="15" x14ac:dyDescent="0.25"/>
  <cols>
    <col min="1" max="1" width="13.28515625" customWidth="1"/>
    <col min="2" max="2" width="43.1406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52" t="s">
        <v>55</v>
      </c>
      <c r="B1" s="53"/>
      <c r="C1" s="53"/>
      <c r="D1" s="53"/>
      <c r="E1" s="53"/>
    </row>
    <row r="2" spans="1:12" ht="60" customHeight="1" x14ac:dyDescent="0.25">
      <c r="A2" s="3" t="s">
        <v>1</v>
      </c>
      <c r="B2" s="4" t="s">
        <v>2</v>
      </c>
      <c r="C2" s="5" t="s">
        <v>3</v>
      </c>
      <c r="D2" s="5" t="s">
        <v>51</v>
      </c>
      <c r="E2" s="5" t="s">
        <v>52</v>
      </c>
      <c r="F2" s="12"/>
      <c r="G2" s="12"/>
    </row>
    <row r="3" spans="1:12" ht="22.15" customHeight="1" x14ac:dyDescent="0.25">
      <c r="A3" s="8">
        <v>1</v>
      </c>
      <c r="B3" s="36" t="s">
        <v>41</v>
      </c>
      <c r="C3" s="8">
        <v>3</v>
      </c>
      <c r="D3" s="8">
        <v>4.01</v>
      </c>
      <c r="E3" s="8">
        <v>4.8600000000000003</v>
      </c>
      <c r="F3" s="31"/>
      <c r="G3" s="52" t="s">
        <v>56</v>
      </c>
      <c r="H3" s="53"/>
      <c r="I3" s="53"/>
      <c r="J3" s="53"/>
    </row>
    <row r="4" spans="1:12" ht="31.15" customHeight="1" x14ac:dyDescent="0.25">
      <c r="A4" s="2">
        <v>2</v>
      </c>
      <c r="B4" s="37" t="s">
        <v>40</v>
      </c>
      <c r="C4" s="2" t="s">
        <v>53</v>
      </c>
      <c r="D4" s="40">
        <v>3.55</v>
      </c>
      <c r="E4" s="2">
        <v>4.75</v>
      </c>
      <c r="F4" s="31"/>
      <c r="G4" s="13" t="s">
        <v>3</v>
      </c>
      <c r="H4" s="13" t="s">
        <v>11</v>
      </c>
      <c r="I4" s="14" t="s">
        <v>12</v>
      </c>
      <c r="J4" s="14" t="s">
        <v>13</v>
      </c>
      <c r="K4" s="31"/>
      <c r="L4" s="31"/>
    </row>
    <row r="5" spans="1:12" s="10" customFormat="1" ht="22.15" customHeight="1" x14ac:dyDescent="0.25">
      <c r="A5" s="8">
        <v>3</v>
      </c>
      <c r="B5" s="36" t="s">
        <v>42</v>
      </c>
      <c r="C5" s="8" t="s">
        <v>54</v>
      </c>
      <c r="D5" s="8">
        <v>3.7</v>
      </c>
      <c r="E5" s="40">
        <v>4.3099999999999996</v>
      </c>
      <c r="F5" s="31"/>
      <c r="G5" s="35">
        <v>1</v>
      </c>
      <c r="H5" s="35">
        <f>D13</f>
        <v>1.25</v>
      </c>
      <c r="I5" s="35">
        <v>3</v>
      </c>
      <c r="J5" s="35">
        <v>1.25</v>
      </c>
      <c r="K5" s="31"/>
      <c r="L5" s="31"/>
    </row>
    <row r="6" spans="1:12" ht="22.15" customHeight="1" x14ac:dyDescent="0.25">
      <c r="A6" s="2">
        <v>4</v>
      </c>
      <c r="B6" s="37" t="s">
        <v>43</v>
      </c>
      <c r="C6" s="2">
        <v>3</v>
      </c>
      <c r="D6" s="2">
        <v>5.67</v>
      </c>
      <c r="E6" s="2">
        <v>7.11</v>
      </c>
      <c r="F6" s="31"/>
      <c r="G6" s="35">
        <v>2</v>
      </c>
      <c r="H6" s="35">
        <f>D5+D7+D8+D10+D11+D4+D9</f>
        <v>21.21</v>
      </c>
      <c r="I6" s="35">
        <v>7</v>
      </c>
      <c r="J6" s="35">
        <v>7</v>
      </c>
      <c r="K6" s="31"/>
      <c r="L6" s="31"/>
    </row>
    <row r="7" spans="1:12" s="10" customFormat="1" ht="22.15" customHeight="1" x14ac:dyDescent="0.25">
      <c r="A7" s="8">
        <v>5</v>
      </c>
      <c r="B7" s="36" t="s">
        <v>44</v>
      </c>
      <c r="C7" s="8">
        <v>2</v>
      </c>
      <c r="D7" s="8">
        <v>3.02</v>
      </c>
      <c r="E7" s="8">
        <v>3.69</v>
      </c>
      <c r="F7" s="31"/>
      <c r="G7" s="35">
        <v>3</v>
      </c>
      <c r="H7" s="35">
        <f>D3+D6+D12</f>
        <v>15.969999999999999</v>
      </c>
      <c r="I7" s="35">
        <v>24</v>
      </c>
      <c r="J7" s="35">
        <v>15.97</v>
      </c>
      <c r="K7" s="31"/>
      <c r="L7" s="31"/>
    </row>
    <row r="8" spans="1:12" ht="27.6" customHeight="1" x14ac:dyDescent="0.25">
      <c r="A8" s="2">
        <v>6</v>
      </c>
      <c r="B8" s="38" t="s">
        <v>45</v>
      </c>
      <c r="C8" s="2">
        <v>2</v>
      </c>
      <c r="D8" s="2">
        <v>2.41</v>
      </c>
      <c r="E8" s="2">
        <v>3.02</v>
      </c>
      <c r="F8" s="31"/>
      <c r="I8" s="11" t="s">
        <v>5</v>
      </c>
      <c r="J8" s="11">
        <f>J5+J6+J7</f>
        <v>24.22</v>
      </c>
      <c r="K8" s="31"/>
      <c r="L8" s="31"/>
    </row>
    <row r="9" spans="1:12" s="10" customFormat="1" ht="22.15" customHeight="1" x14ac:dyDescent="0.25">
      <c r="A9" s="8">
        <v>7</v>
      </c>
      <c r="B9" s="36" t="s">
        <v>58</v>
      </c>
      <c r="C9" s="8">
        <v>2</v>
      </c>
      <c r="D9" s="8">
        <v>2.77</v>
      </c>
      <c r="E9" s="8">
        <v>3.42</v>
      </c>
      <c r="F9" s="31"/>
      <c r="G9" s="31"/>
      <c r="H9" s="31"/>
      <c r="I9" s="31"/>
      <c r="J9" s="31"/>
      <c r="K9" s="31"/>
      <c r="L9" s="31"/>
    </row>
    <row r="10" spans="1:12" ht="22.15" customHeight="1" x14ac:dyDescent="0.25">
      <c r="A10" s="2">
        <v>8</v>
      </c>
      <c r="B10" s="37" t="s">
        <v>47</v>
      </c>
      <c r="C10" s="2">
        <v>2</v>
      </c>
      <c r="D10" s="2">
        <v>3.08</v>
      </c>
      <c r="E10" s="2">
        <v>3.77</v>
      </c>
      <c r="G10" s="16" t="s">
        <v>5</v>
      </c>
      <c r="H10" s="16" t="s">
        <v>6</v>
      </c>
      <c r="I10" s="16" t="s">
        <v>7</v>
      </c>
      <c r="J10" s="11" t="s">
        <v>8</v>
      </c>
      <c r="K10" s="31"/>
      <c r="L10" s="31"/>
    </row>
    <row r="11" spans="1:12" s="10" customFormat="1" ht="22.15" customHeight="1" x14ac:dyDescent="0.25">
      <c r="A11" s="8">
        <v>9</v>
      </c>
      <c r="B11" s="36" t="s">
        <v>50</v>
      </c>
      <c r="C11" s="8">
        <v>2</v>
      </c>
      <c r="D11" s="8">
        <v>2.68</v>
      </c>
      <c r="E11" s="8">
        <v>3.3</v>
      </c>
      <c r="F11" s="31"/>
      <c r="G11" s="18">
        <f>J8</f>
        <v>24.22</v>
      </c>
      <c r="H11" s="41">
        <f>C77</f>
        <v>0.84928333333333317</v>
      </c>
      <c r="I11" s="18">
        <v>0.8</v>
      </c>
      <c r="J11" s="19">
        <f>G11*H11*I11</f>
        <v>16.455713866666663</v>
      </c>
      <c r="K11" s="31"/>
      <c r="L11" s="31"/>
    </row>
    <row r="12" spans="1:12" ht="22.15" customHeight="1" x14ac:dyDescent="0.25">
      <c r="A12" s="2">
        <v>10</v>
      </c>
      <c r="B12" s="37" t="s">
        <v>48</v>
      </c>
      <c r="C12" s="2">
        <v>3</v>
      </c>
      <c r="D12" s="2">
        <v>6.29</v>
      </c>
      <c r="E12" s="2">
        <v>7.95</v>
      </c>
      <c r="H12" s="22" t="s">
        <v>9</v>
      </c>
      <c r="I12" s="22"/>
      <c r="J12" s="22" t="s">
        <v>10</v>
      </c>
      <c r="K12" s="31"/>
      <c r="L12" s="31"/>
    </row>
    <row r="13" spans="1:12" s="10" customFormat="1" ht="22.15" customHeight="1" x14ac:dyDescent="0.25">
      <c r="A13" s="8">
        <v>11</v>
      </c>
      <c r="B13" s="36" t="s">
        <v>49</v>
      </c>
      <c r="C13" s="8">
        <v>1</v>
      </c>
      <c r="D13" s="8">
        <v>1.25</v>
      </c>
      <c r="E13" s="8">
        <v>1.56</v>
      </c>
      <c r="F13" s="31"/>
      <c r="G13" s="31"/>
      <c r="H13" s="31"/>
      <c r="I13" s="31"/>
      <c r="J13" s="31"/>
      <c r="K13" s="31"/>
      <c r="L13" s="31"/>
    </row>
    <row r="14" spans="1:12" ht="22.15" customHeight="1" x14ac:dyDescent="0.25">
      <c r="A14" s="2">
        <v>12</v>
      </c>
      <c r="B14" s="6"/>
      <c r="C14" s="2"/>
      <c r="D14" s="2"/>
      <c r="E14" s="32"/>
      <c r="F14" s="31"/>
      <c r="G14" s="52" t="s">
        <v>57</v>
      </c>
      <c r="H14" s="53"/>
      <c r="I14" s="53"/>
      <c r="J14" s="53"/>
      <c r="K14" s="31"/>
      <c r="L14" s="31"/>
    </row>
    <row r="15" spans="1:12" s="10" customFormat="1" ht="22.15" customHeight="1" x14ac:dyDescent="0.25">
      <c r="A15" s="8">
        <v>13</v>
      </c>
      <c r="B15" s="9"/>
      <c r="C15" s="8"/>
      <c r="D15" s="8"/>
      <c r="E15" s="28"/>
      <c r="F15" s="31"/>
      <c r="G15" s="13" t="s">
        <v>3</v>
      </c>
      <c r="H15" s="13" t="s">
        <v>11</v>
      </c>
      <c r="I15" s="14" t="s">
        <v>12</v>
      </c>
      <c r="J15" s="14" t="s">
        <v>13</v>
      </c>
      <c r="K15" s="31"/>
      <c r="L15" s="31"/>
    </row>
    <row r="16" spans="1:12" ht="22.15" customHeight="1" x14ac:dyDescent="0.25">
      <c r="A16" s="2">
        <v>14</v>
      </c>
      <c r="B16" s="7"/>
      <c r="C16" s="2"/>
      <c r="D16" s="2"/>
      <c r="E16" s="32"/>
      <c r="G16" s="35">
        <v>1</v>
      </c>
      <c r="H16" s="35">
        <f>D13</f>
        <v>1.25</v>
      </c>
      <c r="I16" s="35">
        <v>3</v>
      </c>
      <c r="J16" s="35">
        <v>1.25</v>
      </c>
      <c r="K16" s="31"/>
      <c r="L16" s="31"/>
    </row>
    <row r="17" spans="1:10" ht="22.15" customHeight="1" x14ac:dyDescent="0.25">
      <c r="A17" s="1"/>
      <c r="B17" s="1"/>
      <c r="C17" s="20" t="s">
        <v>4</v>
      </c>
      <c r="D17" s="21">
        <f>SUM(D3:D16)</f>
        <v>38.43</v>
      </c>
      <c r="G17" s="35">
        <v>2</v>
      </c>
      <c r="H17" s="35">
        <f>D7+D8+D10+D11+D5+D9</f>
        <v>17.66</v>
      </c>
      <c r="I17" s="35">
        <v>7</v>
      </c>
      <c r="J17" s="35">
        <v>7</v>
      </c>
    </row>
    <row r="18" spans="1:10" x14ac:dyDescent="0.25">
      <c r="A18" s="51"/>
      <c r="B18" s="51"/>
      <c r="C18" s="51"/>
      <c r="D18" s="51"/>
      <c r="G18" s="35">
        <v>3</v>
      </c>
      <c r="H18" s="35">
        <f>D3+E4+D12+D6</f>
        <v>20.72</v>
      </c>
      <c r="I18" s="35">
        <v>24</v>
      </c>
      <c r="J18" s="35">
        <v>20.72</v>
      </c>
    </row>
    <row r="19" spans="1:10" x14ac:dyDescent="0.25">
      <c r="I19" s="11" t="s">
        <v>5</v>
      </c>
      <c r="J19" s="11">
        <f>J16+J17+J18</f>
        <v>28.97</v>
      </c>
    </row>
    <row r="20" spans="1:10" x14ac:dyDescent="0.25">
      <c r="A20" s="54" t="s">
        <v>38</v>
      </c>
      <c r="B20" s="54"/>
      <c r="C20" s="54"/>
      <c r="D20" s="54"/>
      <c r="E20" s="54"/>
      <c r="G20" s="31"/>
      <c r="H20" s="31"/>
      <c r="I20" s="31"/>
      <c r="J20" s="31"/>
    </row>
    <row r="21" spans="1:10" x14ac:dyDescent="0.25">
      <c r="A21" s="32" t="s">
        <v>14</v>
      </c>
      <c r="B21" s="32" t="s">
        <v>15</v>
      </c>
      <c r="C21" s="32" t="s">
        <v>22</v>
      </c>
      <c r="D21" s="32" t="s">
        <v>16</v>
      </c>
      <c r="E21" s="32" t="s">
        <v>20</v>
      </c>
      <c r="G21" s="16" t="s">
        <v>5</v>
      </c>
      <c r="H21" s="16" t="s">
        <v>6</v>
      </c>
      <c r="I21" s="16" t="s">
        <v>7</v>
      </c>
      <c r="J21" s="11" t="s">
        <v>8</v>
      </c>
    </row>
    <row r="22" spans="1:10" x14ac:dyDescent="0.25">
      <c r="A22" s="55">
        <v>1</v>
      </c>
      <c r="B22" s="58">
        <v>45411</v>
      </c>
      <c r="C22" s="34" t="s">
        <v>17</v>
      </c>
      <c r="D22" s="34">
        <v>13.9</v>
      </c>
      <c r="E22" s="55">
        <f>D22+D23+D24+D25</f>
        <v>32.4</v>
      </c>
      <c r="G22" s="18">
        <f>J19</f>
        <v>28.97</v>
      </c>
      <c r="H22" s="41">
        <f>C77</f>
        <v>0.84928333333333317</v>
      </c>
      <c r="I22" s="18">
        <v>0.8</v>
      </c>
      <c r="J22" s="19">
        <f>G22*H22*I22</f>
        <v>19.682990533333331</v>
      </c>
    </row>
    <row r="23" spans="1:10" x14ac:dyDescent="0.25">
      <c r="A23" s="56"/>
      <c r="B23" s="59"/>
      <c r="C23" s="34" t="s">
        <v>18</v>
      </c>
      <c r="D23" s="34">
        <v>10.75</v>
      </c>
      <c r="E23" s="56"/>
      <c r="H23" s="22" t="s">
        <v>9</v>
      </c>
      <c r="I23" s="22"/>
      <c r="J23" s="22" t="s">
        <v>10</v>
      </c>
    </row>
    <row r="24" spans="1:10" x14ac:dyDescent="0.25">
      <c r="A24" s="56"/>
      <c r="B24" s="59"/>
      <c r="C24" s="34" t="s">
        <v>19</v>
      </c>
      <c r="D24" s="29">
        <v>7.75</v>
      </c>
      <c r="E24" s="56"/>
    </row>
    <row r="25" spans="1:10" x14ac:dyDescent="0.25">
      <c r="A25" s="57"/>
      <c r="B25" s="60"/>
      <c r="C25" s="34" t="s">
        <v>21</v>
      </c>
      <c r="D25" s="34">
        <v>0</v>
      </c>
      <c r="E25" s="57"/>
    </row>
    <row r="26" spans="1:10" x14ac:dyDescent="0.25">
      <c r="A26" s="67">
        <v>2</v>
      </c>
      <c r="B26" s="47">
        <v>45412</v>
      </c>
      <c r="C26" s="35" t="s">
        <v>17</v>
      </c>
      <c r="D26" s="30">
        <v>41.9</v>
      </c>
      <c r="E26" s="50">
        <f>D26+D27+D28+D29</f>
        <v>61.9</v>
      </c>
    </row>
    <row r="27" spans="1:10" x14ac:dyDescent="0.25">
      <c r="A27" s="68"/>
      <c r="B27" s="48"/>
      <c r="C27" s="32" t="s">
        <v>18</v>
      </c>
      <c r="D27" s="32">
        <v>3.1</v>
      </c>
      <c r="E27" s="50"/>
    </row>
    <row r="28" spans="1:10" x14ac:dyDescent="0.25">
      <c r="A28" s="68"/>
      <c r="B28" s="48"/>
      <c r="C28" s="32" t="s">
        <v>19</v>
      </c>
      <c r="D28" s="32">
        <v>16.899999999999999</v>
      </c>
      <c r="E28" s="50"/>
    </row>
    <row r="29" spans="1:10" x14ac:dyDescent="0.25">
      <c r="A29" s="69"/>
      <c r="B29" s="49"/>
      <c r="C29" s="32" t="s">
        <v>21</v>
      </c>
      <c r="D29" s="32">
        <v>0</v>
      </c>
      <c r="E29" s="50"/>
    </row>
    <row r="30" spans="1:10" x14ac:dyDescent="0.25">
      <c r="A30" s="55">
        <v>3</v>
      </c>
      <c r="B30" s="58">
        <v>45413</v>
      </c>
      <c r="C30" s="34" t="s">
        <v>17</v>
      </c>
      <c r="D30" s="34">
        <v>4.2</v>
      </c>
      <c r="E30" s="55">
        <f>D30+D31+D32+D33</f>
        <v>37.200000000000003</v>
      </c>
    </row>
    <row r="31" spans="1:10" x14ac:dyDescent="0.25">
      <c r="A31" s="56"/>
      <c r="B31" s="59"/>
      <c r="C31" s="34" t="s">
        <v>18</v>
      </c>
      <c r="D31" s="34">
        <v>3.2</v>
      </c>
      <c r="E31" s="56"/>
    </row>
    <row r="32" spans="1:10" x14ac:dyDescent="0.25">
      <c r="A32" s="56"/>
      <c r="B32" s="59"/>
      <c r="C32" s="34" t="s">
        <v>19</v>
      </c>
      <c r="D32" s="34">
        <v>29.1</v>
      </c>
      <c r="E32" s="56"/>
    </row>
    <row r="33" spans="1:5" x14ac:dyDescent="0.25">
      <c r="A33" s="57"/>
      <c r="B33" s="60"/>
      <c r="C33" s="34" t="s">
        <v>21</v>
      </c>
      <c r="D33" s="34">
        <v>0.7</v>
      </c>
      <c r="E33" s="57"/>
    </row>
    <row r="34" spans="1:5" x14ac:dyDescent="0.25">
      <c r="A34" s="61">
        <v>4</v>
      </c>
      <c r="B34" s="64">
        <v>45414</v>
      </c>
      <c r="C34" s="35" t="s">
        <v>17</v>
      </c>
      <c r="D34" s="35">
        <v>66</v>
      </c>
      <c r="E34" s="61">
        <f>D34+D35+D36+D37</f>
        <v>100</v>
      </c>
    </row>
    <row r="35" spans="1:5" x14ac:dyDescent="0.25">
      <c r="A35" s="62"/>
      <c r="B35" s="65"/>
      <c r="C35" s="35" t="s">
        <v>18</v>
      </c>
      <c r="D35" s="35">
        <v>34</v>
      </c>
      <c r="E35" s="62"/>
    </row>
    <row r="36" spans="1:5" x14ac:dyDescent="0.25">
      <c r="A36" s="62"/>
      <c r="B36" s="65"/>
      <c r="C36" s="35" t="s">
        <v>19</v>
      </c>
      <c r="D36" s="35">
        <v>0</v>
      </c>
      <c r="E36" s="62"/>
    </row>
    <row r="37" spans="1:5" x14ac:dyDescent="0.25">
      <c r="A37" s="63"/>
      <c r="B37" s="66"/>
      <c r="C37" s="35" t="s">
        <v>21</v>
      </c>
      <c r="D37" s="35">
        <v>0</v>
      </c>
      <c r="E37" s="63"/>
    </row>
    <row r="38" spans="1:5" x14ac:dyDescent="0.25">
      <c r="A38" s="55">
        <v>5</v>
      </c>
      <c r="B38" s="58">
        <v>45415</v>
      </c>
      <c r="C38" s="34" t="s">
        <v>17</v>
      </c>
      <c r="D38" s="34">
        <v>41.5</v>
      </c>
      <c r="E38" s="55">
        <f>D38+D39+D40+D41</f>
        <v>57.6</v>
      </c>
    </row>
    <row r="39" spans="1:5" x14ac:dyDescent="0.25">
      <c r="A39" s="56"/>
      <c r="B39" s="59"/>
      <c r="C39" s="34" t="s">
        <v>18</v>
      </c>
      <c r="D39" s="34">
        <v>1.6</v>
      </c>
      <c r="E39" s="56"/>
    </row>
    <row r="40" spans="1:5" x14ac:dyDescent="0.25">
      <c r="A40" s="56"/>
      <c r="B40" s="59"/>
      <c r="C40" s="34" t="s">
        <v>19</v>
      </c>
      <c r="D40" s="34">
        <v>10.5</v>
      </c>
      <c r="E40" s="56"/>
    </row>
    <row r="41" spans="1:5" x14ac:dyDescent="0.25">
      <c r="A41" s="57"/>
      <c r="B41" s="60"/>
      <c r="C41" s="34" t="s">
        <v>21</v>
      </c>
      <c r="D41" s="34">
        <v>4</v>
      </c>
      <c r="E41" s="57"/>
    </row>
    <row r="42" spans="1:5" x14ac:dyDescent="0.25">
      <c r="A42" s="44">
        <v>6</v>
      </c>
      <c r="B42" s="45">
        <v>45416</v>
      </c>
      <c r="C42" s="35" t="s">
        <v>17</v>
      </c>
      <c r="D42" s="35">
        <v>41.3</v>
      </c>
      <c r="E42" s="44">
        <f>D42+D43+D44+D45</f>
        <v>41.3</v>
      </c>
    </row>
    <row r="43" spans="1:5" x14ac:dyDescent="0.25">
      <c r="A43" s="44"/>
      <c r="B43" s="44"/>
      <c r="C43" s="35" t="s">
        <v>18</v>
      </c>
      <c r="D43" s="35">
        <v>0</v>
      </c>
      <c r="E43" s="44"/>
    </row>
    <row r="44" spans="1:5" x14ac:dyDescent="0.25">
      <c r="A44" s="44"/>
      <c r="B44" s="44"/>
      <c r="C44" s="35" t="s">
        <v>19</v>
      </c>
      <c r="D44" s="35">
        <v>0</v>
      </c>
      <c r="E44" s="44"/>
    </row>
    <row r="45" spans="1:5" x14ac:dyDescent="0.25">
      <c r="A45" s="44"/>
      <c r="B45" s="44"/>
      <c r="C45" s="35" t="s">
        <v>21</v>
      </c>
      <c r="D45" s="35">
        <v>0</v>
      </c>
      <c r="E45" s="44"/>
    </row>
    <row r="46" spans="1:5" x14ac:dyDescent="0.25">
      <c r="A46" s="55">
        <v>7</v>
      </c>
      <c r="B46" s="58">
        <v>45417</v>
      </c>
      <c r="C46" s="34" t="s">
        <v>17</v>
      </c>
      <c r="D46" s="34">
        <v>11.9</v>
      </c>
      <c r="E46" s="55">
        <f>D46+D47+D48+D49</f>
        <v>51.7</v>
      </c>
    </row>
    <row r="47" spans="1:5" x14ac:dyDescent="0.25">
      <c r="A47" s="56"/>
      <c r="B47" s="59"/>
      <c r="C47" s="34" t="s">
        <v>18</v>
      </c>
      <c r="D47" s="34">
        <v>24.8</v>
      </c>
      <c r="E47" s="56"/>
    </row>
    <row r="48" spans="1:5" x14ac:dyDescent="0.25">
      <c r="A48" s="56"/>
      <c r="B48" s="59"/>
      <c r="C48" s="34" t="s">
        <v>19</v>
      </c>
      <c r="D48" s="34">
        <v>15</v>
      </c>
      <c r="E48" s="56"/>
    </row>
    <row r="49" spans="1:5" x14ac:dyDescent="0.25">
      <c r="A49" s="57"/>
      <c r="B49" s="60"/>
      <c r="C49" s="34" t="s">
        <v>21</v>
      </c>
      <c r="D49" s="34">
        <v>0</v>
      </c>
      <c r="E49" s="57"/>
    </row>
    <row r="50" spans="1:5" x14ac:dyDescent="0.25">
      <c r="A50" s="70">
        <v>8</v>
      </c>
      <c r="B50" s="73">
        <v>45418</v>
      </c>
      <c r="C50" s="39" t="s">
        <v>17</v>
      </c>
      <c r="D50" s="39">
        <v>22.3</v>
      </c>
      <c r="E50" s="70">
        <f>D50+D51+D52+D53</f>
        <v>32</v>
      </c>
    </row>
    <row r="51" spans="1:5" x14ac:dyDescent="0.25">
      <c r="A51" s="71"/>
      <c r="B51" s="74"/>
      <c r="C51" s="39" t="s">
        <v>18</v>
      </c>
      <c r="D51" s="39">
        <v>5.4</v>
      </c>
      <c r="E51" s="71"/>
    </row>
    <row r="52" spans="1:5" x14ac:dyDescent="0.25">
      <c r="A52" s="71"/>
      <c r="B52" s="74"/>
      <c r="C52" s="39" t="s">
        <v>19</v>
      </c>
      <c r="D52" s="39">
        <v>1.7</v>
      </c>
      <c r="E52" s="71"/>
    </row>
    <row r="53" spans="1:5" x14ac:dyDescent="0.25">
      <c r="A53" s="72"/>
      <c r="B53" s="75"/>
      <c r="C53" s="39" t="s">
        <v>21</v>
      </c>
      <c r="D53" s="39">
        <v>2.6</v>
      </c>
      <c r="E53" s="72"/>
    </row>
    <row r="54" spans="1:5" x14ac:dyDescent="0.25">
      <c r="A54" s="55">
        <v>9</v>
      </c>
      <c r="B54" s="58">
        <v>45420</v>
      </c>
      <c r="C54" s="34" t="s">
        <v>17</v>
      </c>
      <c r="D54" s="34">
        <v>5.4</v>
      </c>
      <c r="E54" s="55">
        <f>D54+D55+D56+D57</f>
        <v>29</v>
      </c>
    </row>
    <row r="55" spans="1:5" x14ac:dyDescent="0.25">
      <c r="A55" s="56"/>
      <c r="B55" s="59"/>
      <c r="C55" s="34" t="s">
        <v>18</v>
      </c>
      <c r="D55" s="34">
        <v>8.6</v>
      </c>
      <c r="E55" s="56"/>
    </row>
    <row r="56" spans="1:5" x14ac:dyDescent="0.25">
      <c r="A56" s="56"/>
      <c r="B56" s="59"/>
      <c r="C56" s="34" t="s">
        <v>19</v>
      </c>
      <c r="D56" s="34">
        <v>12.1</v>
      </c>
      <c r="E56" s="56"/>
    </row>
    <row r="57" spans="1:5" x14ac:dyDescent="0.25">
      <c r="A57" s="57"/>
      <c r="B57" s="60"/>
      <c r="C57" s="34" t="s">
        <v>21</v>
      </c>
      <c r="D57" s="34">
        <v>2.9</v>
      </c>
      <c r="E57" s="57"/>
    </row>
    <row r="58" spans="1:5" x14ac:dyDescent="0.25">
      <c r="A58" s="70">
        <v>10</v>
      </c>
      <c r="B58" s="73">
        <v>45421</v>
      </c>
      <c r="C58" s="39" t="s">
        <v>17</v>
      </c>
      <c r="D58" s="39">
        <v>65</v>
      </c>
      <c r="E58" s="70">
        <f>D58+D59+D60+D61</f>
        <v>73</v>
      </c>
    </row>
    <row r="59" spans="1:5" x14ac:dyDescent="0.25">
      <c r="A59" s="71"/>
      <c r="B59" s="74"/>
      <c r="C59" s="39" t="s">
        <v>18</v>
      </c>
      <c r="D59" s="39">
        <v>7</v>
      </c>
      <c r="E59" s="71"/>
    </row>
    <row r="60" spans="1:5" x14ac:dyDescent="0.25">
      <c r="A60" s="71"/>
      <c r="B60" s="74"/>
      <c r="C60" s="39" t="s">
        <v>19</v>
      </c>
      <c r="D60" s="39">
        <v>1</v>
      </c>
      <c r="E60" s="71"/>
    </row>
    <row r="61" spans="1:5" x14ac:dyDescent="0.25">
      <c r="A61" s="72"/>
      <c r="B61" s="75"/>
      <c r="C61" s="39" t="s">
        <v>21</v>
      </c>
      <c r="D61" s="39">
        <v>0</v>
      </c>
      <c r="E61" s="72"/>
    </row>
    <row r="62" spans="1:5" x14ac:dyDescent="0.25">
      <c r="A62" s="76">
        <v>11</v>
      </c>
      <c r="B62" s="77">
        <v>45422</v>
      </c>
      <c r="C62" s="34" t="s">
        <v>17</v>
      </c>
      <c r="D62" s="34">
        <v>76.8</v>
      </c>
      <c r="E62" s="55">
        <f>D62+D63+D64+D65</f>
        <v>76.8</v>
      </c>
    </row>
    <row r="63" spans="1:5" x14ac:dyDescent="0.25">
      <c r="A63" s="76"/>
      <c r="B63" s="77"/>
      <c r="C63" s="34" t="s">
        <v>18</v>
      </c>
      <c r="D63" s="34">
        <v>0</v>
      </c>
      <c r="E63" s="56"/>
    </row>
    <row r="64" spans="1:5" x14ac:dyDescent="0.25">
      <c r="A64" s="76"/>
      <c r="B64" s="77"/>
      <c r="C64" s="34" t="s">
        <v>19</v>
      </c>
      <c r="D64" s="34">
        <v>0</v>
      </c>
      <c r="E64" s="56"/>
    </row>
    <row r="65" spans="1:6" x14ac:dyDescent="0.25">
      <c r="A65" s="76"/>
      <c r="B65" s="77"/>
      <c r="C65" s="34" t="s">
        <v>21</v>
      </c>
      <c r="D65" s="34">
        <v>0</v>
      </c>
      <c r="E65" s="57"/>
    </row>
    <row r="66" spans="1:6" x14ac:dyDescent="0.25">
      <c r="A66" s="32">
        <v>12</v>
      </c>
      <c r="B66" s="42">
        <v>45419</v>
      </c>
      <c r="C66" s="46" t="s">
        <v>39</v>
      </c>
      <c r="D66" s="46"/>
      <c r="E66" s="32">
        <v>0</v>
      </c>
    </row>
    <row r="68" spans="1:6" x14ac:dyDescent="0.25">
      <c r="A68" s="43" t="s">
        <v>24</v>
      </c>
      <c r="B68" s="43"/>
      <c r="C68" s="43"/>
      <c r="D68" s="43"/>
      <c r="E68" s="43"/>
    </row>
    <row r="69" spans="1:6" x14ac:dyDescent="0.25">
      <c r="A69" s="35" t="s">
        <v>25</v>
      </c>
      <c r="B69" s="35" t="s">
        <v>26</v>
      </c>
      <c r="C69" s="35" t="s">
        <v>27</v>
      </c>
      <c r="D69" s="35" t="s">
        <v>28</v>
      </c>
      <c r="E69" s="35" t="s">
        <v>29</v>
      </c>
    </row>
    <row r="70" spans="1:6" x14ac:dyDescent="0.25">
      <c r="A70" s="34" t="s">
        <v>30</v>
      </c>
      <c r="B70" s="34">
        <f>D58+D54+D42+D34+D30+D26+D22+D46+D50+D62</f>
        <v>348.7</v>
      </c>
      <c r="C70" s="34">
        <f>D23+D27+D31+D35+D43+D55+D59+D39+D47+D51+D63</f>
        <v>98.45</v>
      </c>
      <c r="D70" s="34">
        <f>D24+D28+D32+D36+D40+D44+D48+D52+D56+D60+D64</f>
        <v>94.05</v>
      </c>
      <c r="E70" s="34">
        <f>D25+D29+D33+D37+D41+D45+D49+D53+D57+D61+D65</f>
        <v>10.200000000000001</v>
      </c>
    </row>
    <row r="71" spans="1:6" x14ac:dyDescent="0.25">
      <c r="A71" s="35" t="s">
        <v>31</v>
      </c>
      <c r="B71" s="25">
        <f>B70/F75</f>
        <v>0.58812615955473102</v>
      </c>
      <c r="C71" s="25">
        <f>C70/F75</f>
        <v>0.16604823747680891</v>
      </c>
      <c r="D71" s="25">
        <f>D70/F75</f>
        <v>0.15862708719851576</v>
      </c>
      <c r="E71" s="25">
        <f>E70/F75</f>
        <v>1.7203575645134091E-2</v>
      </c>
    </row>
    <row r="72" spans="1:6" x14ac:dyDescent="0.25">
      <c r="A72" s="34" t="s">
        <v>32</v>
      </c>
      <c r="B72" s="34">
        <v>0.8</v>
      </c>
      <c r="C72" s="34">
        <v>1</v>
      </c>
      <c r="D72" s="34">
        <v>1.2</v>
      </c>
      <c r="E72" s="34">
        <v>1.5</v>
      </c>
    </row>
    <row r="74" spans="1:6" x14ac:dyDescent="0.25">
      <c r="A74" s="33" t="s">
        <v>32</v>
      </c>
      <c r="B74" s="33" t="s">
        <v>33</v>
      </c>
      <c r="C74" s="33" t="s">
        <v>34</v>
      </c>
      <c r="D74" s="33" t="s">
        <v>35</v>
      </c>
      <c r="E74" s="33" t="s">
        <v>36</v>
      </c>
      <c r="F74" s="33" t="s">
        <v>37</v>
      </c>
    </row>
    <row r="75" spans="1:6" x14ac:dyDescent="0.25">
      <c r="A75" s="26">
        <f>B71*B72+C71*C72+D71*D72+E71*E72</f>
        <v>0.85270703322651364</v>
      </c>
      <c r="B75" s="32">
        <v>4</v>
      </c>
      <c r="C75" s="32">
        <v>12</v>
      </c>
      <c r="D75" s="32">
        <v>500</v>
      </c>
      <c r="E75" s="32">
        <v>10</v>
      </c>
      <c r="F75" s="32">
        <f>E58+E54+E50+E46+E42+E38+E34+E30+E26+E22+E62+E66</f>
        <v>592.9</v>
      </c>
    </row>
    <row r="77" spans="1:6" x14ac:dyDescent="0.25">
      <c r="B77" s="11" t="s">
        <v>6</v>
      </c>
      <c r="C77" s="27">
        <f>((F75*A75+B75)*10)/(C75*D75)</f>
        <v>0.84928333333333317</v>
      </c>
    </row>
  </sheetData>
  <mergeCells count="40">
    <mergeCell ref="A54:A57"/>
    <mergeCell ref="B54:B57"/>
    <mergeCell ref="E54:E57"/>
    <mergeCell ref="A68:E68"/>
    <mergeCell ref="A58:A61"/>
    <mergeCell ref="B58:B61"/>
    <mergeCell ref="E58:E61"/>
    <mergeCell ref="A62:A65"/>
    <mergeCell ref="B62:B65"/>
    <mergeCell ref="E62:E65"/>
    <mergeCell ref="E42:E45"/>
    <mergeCell ref="A46:A49"/>
    <mergeCell ref="B46:B49"/>
    <mergeCell ref="E46:E49"/>
    <mergeCell ref="A50:A53"/>
    <mergeCell ref="B50:B53"/>
    <mergeCell ref="E50:E53"/>
    <mergeCell ref="G3:J3"/>
    <mergeCell ref="G14:J14"/>
    <mergeCell ref="A18:D18"/>
    <mergeCell ref="A20:E20"/>
    <mergeCell ref="A26:A29"/>
    <mergeCell ref="B26:B29"/>
    <mergeCell ref="E26:E29"/>
    <mergeCell ref="A22:A25"/>
    <mergeCell ref="B22:B25"/>
    <mergeCell ref="E22:E25"/>
    <mergeCell ref="C66:D66"/>
    <mergeCell ref="A1:E1"/>
    <mergeCell ref="A30:A33"/>
    <mergeCell ref="B30:B33"/>
    <mergeCell ref="E30:E33"/>
    <mergeCell ref="A34:A37"/>
    <mergeCell ref="B34:B37"/>
    <mergeCell ref="E34:E37"/>
    <mergeCell ref="A38:A41"/>
    <mergeCell ref="B38:B41"/>
    <mergeCell ref="E38:E41"/>
    <mergeCell ref="A42:A45"/>
    <mergeCell ref="B42:B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7B66-400A-4FE7-815B-9E9D152E68E1}">
  <sheetPr>
    <tabColor rgb="FFFFFF00"/>
  </sheetPr>
  <dimension ref="A1:L77"/>
  <sheetViews>
    <sheetView topLeftCell="A22" zoomScale="107" zoomScaleNormal="107" workbookViewId="0">
      <selection activeCell="H61" sqref="H61"/>
    </sheetView>
  </sheetViews>
  <sheetFormatPr defaultRowHeight="15" x14ac:dyDescent="0.25"/>
  <cols>
    <col min="1" max="1" width="13.28515625" customWidth="1"/>
    <col min="2" max="2" width="43.1406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52" t="s">
        <v>55</v>
      </c>
      <c r="B1" s="53"/>
      <c r="C1" s="53"/>
      <c r="D1" s="53"/>
      <c r="E1" s="53"/>
    </row>
    <row r="2" spans="1:12" ht="60" customHeight="1" x14ac:dyDescent="0.25">
      <c r="A2" s="3" t="s">
        <v>1</v>
      </c>
      <c r="B2" s="4" t="s">
        <v>2</v>
      </c>
      <c r="C2" s="5" t="s">
        <v>3</v>
      </c>
      <c r="D2" s="5" t="s">
        <v>51</v>
      </c>
      <c r="E2" s="5" t="s">
        <v>52</v>
      </c>
      <c r="F2" s="12"/>
      <c r="G2" s="12"/>
    </row>
    <row r="3" spans="1:12" ht="22.15" customHeight="1" x14ac:dyDescent="0.25">
      <c r="A3" s="8">
        <v>1</v>
      </c>
      <c r="B3" s="36" t="s">
        <v>41</v>
      </c>
      <c r="C3" s="8">
        <v>3</v>
      </c>
      <c r="D3" s="8">
        <v>4.01</v>
      </c>
      <c r="E3" s="8">
        <v>4.8600000000000003</v>
      </c>
      <c r="F3" s="31"/>
      <c r="G3" s="52" t="s">
        <v>56</v>
      </c>
      <c r="H3" s="53"/>
      <c r="I3" s="53"/>
      <c r="J3" s="53"/>
    </row>
    <row r="4" spans="1:12" ht="31.15" customHeight="1" x14ac:dyDescent="0.25">
      <c r="A4" s="2">
        <v>2</v>
      </c>
      <c r="B4" s="37" t="s">
        <v>40</v>
      </c>
      <c r="C4" s="2" t="s">
        <v>53</v>
      </c>
      <c r="D4" s="40">
        <v>3.55</v>
      </c>
      <c r="E4" s="2">
        <v>4.75</v>
      </c>
      <c r="F4" s="31"/>
      <c r="G4" s="13" t="s">
        <v>3</v>
      </c>
      <c r="H4" s="13" t="s">
        <v>11</v>
      </c>
      <c r="I4" s="14" t="s">
        <v>12</v>
      </c>
      <c r="J4" s="14" t="s">
        <v>13</v>
      </c>
      <c r="K4" s="31"/>
      <c r="L4" s="31"/>
    </row>
    <row r="5" spans="1:12" s="10" customFormat="1" ht="22.15" customHeight="1" x14ac:dyDescent="0.25">
      <c r="A5" s="8">
        <v>3</v>
      </c>
      <c r="B5" s="36" t="s">
        <v>42</v>
      </c>
      <c r="C5" s="8" t="s">
        <v>54</v>
      </c>
      <c r="D5" s="8">
        <v>3.7</v>
      </c>
      <c r="E5" s="40">
        <v>4.3099999999999996</v>
      </c>
      <c r="F5" s="31"/>
      <c r="G5" s="35">
        <v>1</v>
      </c>
      <c r="H5" s="35">
        <f>D13</f>
        <v>1.25</v>
      </c>
      <c r="I5" s="35">
        <v>3</v>
      </c>
      <c r="J5" s="35">
        <v>1.25</v>
      </c>
      <c r="K5" s="31"/>
      <c r="L5" s="31"/>
    </row>
    <row r="6" spans="1:12" ht="22.15" customHeight="1" x14ac:dyDescent="0.25">
      <c r="A6" s="2">
        <v>4</v>
      </c>
      <c r="B6" s="37" t="s">
        <v>43</v>
      </c>
      <c r="C6" s="2">
        <v>3</v>
      </c>
      <c r="D6" s="2">
        <v>5.67</v>
      </c>
      <c r="E6" s="2">
        <v>7.11</v>
      </c>
      <c r="F6" s="31"/>
      <c r="G6" s="35">
        <v>2</v>
      </c>
      <c r="H6" s="35">
        <f>D5+D7+D8+D10+D11+D4+D12</f>
        <v>18.440000000000001</v>
      </c>
      <c r="I6" s="35">
        <v>7</v>
      </c>
      <c r="J6" s="35">
        <v>7</v>
      </c>
      <c r="K6" s="31"/>
      <c r="L6" s="31"/>
    </row>
    <row r="7" spans="1:12" s="10" customFormat="1" ht="22.15" customHeight="1" x14ac:dyDescent="0.25">
      <c r="A7" s="8">
        <v>5</v>
      </c>
      <c r="B7" s="36" t="s">
        <v>44</v>
      </c>
      <c r="C7" s="8">
        <v>2</v>
      </c>
      <c r="D7" s="8">
        <v>3.02</v>
      </c>
      <c r="E7" s="8">
        <v>3.69</v>
      </c>
      <c r="F7" s="31"/>
      <c r="G7" s="35">
        <v>3</v>
      </c>
      <c r="H7" s="35">
        <f>D3+D6+D9</f>
        <v>14.3</v>
      </c>
      <c r="I7" s="35">
        <v>24</v>
      </c>
      <c r="J7" s="35">
        <v>14.3</v>
      </c>
      <c r="K7" s="31"/>
      <c r="L7" s="31"/>
    </row>
    <row r="8" spans="1:12" ht="27.6" customHeight="1" x14ac:dyDescent="0.25">
      <c r="A8" s="2">
        <v>6</v>
      </c>
      <c r="B8" s="38" t="s">
        <v>45</v>
      </c>
      <c r="C8" s="2">
        <v>2</v>
      </c>
      <c r="D8" s="2">
        <v>2.41</v>
      </c>
      <c r="E8" s="2">
        <v>3.02</v>
      </c>
      <c r="F8" s="31"/>
      <c r="I8" s="11" t="s">
        <v>5</v>
      </c>
      <c r="J8" s="11">
        <f>J5+J6+J7</f>
        <v>22.55</v>
      </c>
      <c r="K8" s="31"/>
      <c r="L8" s="31"/>
    </row>
    <row r="9" spans="1:12" s="10" customFormat="1" ht="22.15" customHeight="1" x14ac:dyDescent="0.25">
      <c r="A9" s="8">
        <v>7</v>
      </c>
      <c r="B9" s="36" t="s">
        <v>46</v>
      </c>
      <c r="C9" s="8">
        <v>3</v>
      </c>
      <c r="D9" s="8">
        <v>4.62</v>
      </c>
      <c r="E9" s="8">
        <v>6</v>
      </c>
      <c r="F9" s="31"/>
      <c r="G9" s="31"/>
      <c r="H9" s="31"/>
      <c r="I9" s="31"/>
      <c r="J9" s="31"/>
      <c r="K9" s="31"/>
      <c r="L9" s="31"/>
    </row>
    <row r="10" spans="1:12" ht="22.15" customHeight="1" x14ac:dyDescent="0.25">
      <c r="A10" s="2">
        <v>8</v>
      </c>
      <c r="B10" s="37" t="s">
        <v>47</v>
      </c>
      <c r="C10" s="2">
        <v>2</v>
      </c>
      <c r="D10" s="2">
        <v>3.08</v>
      </c>
      <c r="E10" s="2">
        <v>3.77</v>
      </c>
      <c r="G10" s="16" t="s">
        <v>5</v>
      </c>
      <c r="H10" s="16" t="s">
        <v>6</v>
      </c>
      <c r="I10" s="16" t="s">
        <v>7</v>
      </c>
      <c r="J10" s="11" t="s">
        <v>8</v>
      </c>
      <c r="K10" s="31"/>
      <c r="L10" s="31"/>
    </row>
    <row r="11" spans="1:12" s="10" customFormat="1" ht="22.15" customHeight="1" x14ac:dyDescent="0.25">
      <c r="A11" s="8">
        <v>9</v>
      </c>
      <c r="B11" s="36" t="s">
        <v>50</v>
      </c>
      <c r="C11" s="8">
        <v>2</v>
      </c>
      <c r="D11" s="8">
        <v>2.68</v>
      </c>
      <c r="E11" s="8">
        <v>3.3</v>
      </c>
      <c r="F11" s="31"/>
      <c r="G11" s="18">
        <f>J8</f>
        <v>22.55</v>
      </c>
      <c r="H11" s="41">
        <f>C77</f>
        <v>0.88465333333333329</v>
      </c>
      <c r="I11" s="18">
        <v>0.8</v>
      </c>
      <c r="J11" s="19">
        <f>G11*H11*I11</f>
        <v>15.959146133333334</v>
      </c>
      <c r="K11" s="31"/>
      <c r="L11" s="31"/>
    </row>
    <row r="12" spans="1:12" ht="22.15" customHeight="1" x14ac:dyDescent="0.25">
      <c r="A12" s="2">
        <v>10</v>
      </c>
      <c r="B12" s="37"/>
      <c r="C12" s="2"/>
      <c r="D12" s="2"/>
      <c r="E12" s="2"/>
      <c r="H12" s="22" t="s">
        <v>9</v>
      </c>
      <c r="I12" s="22"/>
      <c r="J12" s="22" t="s">
        <v>10</v>
      </c>
      <c r="K12" s="31"/>
      <c r="L12" s="31"/>
    </row>
    <row r="13" spans="1:12" s="10" customFormat="1" ht="22.15" customHeight="1" x14ac:dyDescent="0.25">
      <c r="A13" s="8">
        <v>11</v>
      </c>
      <c r="B13" s="36" t="s">
        <v>49</v>
      </c>
      <c r="C13" s="8">
        <v>1</v>
      </c>
      <c r="D13" s="8">
        <v>1.25</v>
      </c>
      <c r="E13" s="8">
        <v>1.56</v>
      </c>
      <c r="F13" s="31"/>
      <c r="G13" s="31"/>
      <c r="H13" s="31"/>
      <c r="I13" s="31"/>
      <c r="J13" s="31"/>
      <c r="K13" s="31"/>
      <c r="L13" s="31"/>
    </row>
    <row r="14" spans="1:12" ht="22.15" customHeight="1" x14ac:dyDescent="0.25">
      <c r="A14" s="2">
        <v>12</v>
      </c>
      <c r="B14" s="6"/>
      <c r="C14" s="2"/>
      <c r="D14" s="2"/>
      <c r="E14" s="32"/>
      <c r="F14" s="31"/>
      <c r="G14" s="52" t="s">
        <v>57</v>
      </c>
      <c r="H14" s="53"/>
      <c r="I14" s="53"/>
      <c r="J14" s="53"/>
      <c r="K14" s="31"/>
      <c r="L14" s="31"/>
    </row>
    <row r="15" spans="1:12" s="10" customFormat="1" ht="22.15" customHeight="1" x14ac:dyDescent="0.25">
      <c r="A15" s="8">
        <v>13</v>
      </c>
      <c r="B15" s="9"/>
      <c r="C15" s="8"/>
      <c r="D15" s="8"/>
      <c r="E15" s="28"/>
      <c r="F15" s="31"/>
      <c r="G15" s="13" t="s">
        <v>3</v>
      </c>
      <c r="H15" s="13" t="s">
        <v>11</v>
      </c>
      <c r="I15" s="14" t="s">
        <v>12</v>
      </c>
      <c r="J15" s="14" t="s">
        <v>13</v>
      </c>
      <c r="K15" s="31"/>
      <c r="L15" s="31"/>
    </row>
    <row r="16" spans="1:12" ht="22.15" customHeight="1" x14ac:dyDescent="0.25">
      <c r="A16" s="2">
        <v>14</v>
      </c>
      <c r="B16" s="7"/>
      <c r="C16" s="2"/>
      <c r="D16" s="2"/>
      <c r="E16" s="32"/>
      <c r="G16" s="35">
        <v>1</v>
      </c>
      <c r="H16" s="35">
        <f>D13</f>
        <v>1.25</v>
      </c>
      <c r="I16" s="35">
        <v>3</v>
      </c>
      <c r="J16" s="35">
        <v>1.25</v>
      </c>
      <c r="K16" s="31"/>
      <c r="L16" s="31"/>
    </row>
    <row r="17" spans="1:10" ht="22.15" customHeight="1" x14ac:dyDescent="0.25">
      <c r="A17" s="1"/>
      <c r="B17" s="1"/>
      <c r="C17" s="20" t="s">
        <v>4</v>
      </c>
      <c r="D17" s="21">
        <f>SUM(D3:D16)</f>
        <v>33.99</v>
      </c>
      <c r="G17" s="35">
        <v>2</v>
      </c>
      <c r="H17" s="35">
        <f>D7+D8+D10+D11+D5+D12</f>
        <v>14.89</v>
      </c>
      <c r="I17" s="35">
        <v>7</v>
      </c>
      <c r="J17" s="35">
        <v>7</v>
      </c>
    </row>
    <row r="18" spans="1:10" x14ac:dyDescent="0.25">
      <c r="A18" s="51"/>
      <c r="B18" s="51"/>
      <c r="C18" s="51"/>
      <c r="D18" s="51"/>
      <c r="G18" s="35">
        <v>3</v>
      </c>
      <c r="H18" s="35">
        <f>D3+E4+D9+D6</f>
        <v>19.049999999999997</v>
      </c>
      <c r="I18" s="35">
        <v>24</v>
      </c>
      <c r="J18" s="35">
        <v>19.05</v>
      </c>
    </row>
    <row r="19" spans="1:10" x14ac:dyDescent="0.25">
      <c r="I19" s="11" t="s">
        <v>5</v>
      </c>
      <c r="J19" s="11">
        <f>J16+J17+J18</f>
        <v>27.3</v>
      </c>
    </row>
    <row r="20" spans="1:10" x14ac:dyDescent="0.25">
      <c r="A20" s="54" t="s">
        <v>38</v>
      </c>
      <c r="B20" s="54"/>
      <c r="C20" s="54"/>
      <c r="D20" s="54"/>
      <c r="E20" s="54"/>
      <c r="G20" s="31"/>
      <c r="H20" s="31"/>
      <c r="I20" s="31"/>
      <c r="J20" s="31"/>
    </row>
    <row r="21" spans="1:10" x14ac:dyDescent="0.25">
      <c r="A21" s="32" t="s">
        <v>14</v>
      </c>
      <c r="B21" s="32" t="s">
        <v>15</v>
      </c>
      <c r="C21" s="32" t="s">
        <v>22</v>
      </c>
      <c r="D21" s="32" t="s">
        <v>16</v>
      </c>
      <c r="E21" s="32" t="s">
        <v>20</v>
      </c>
      <c r="G21" s="16" t="s">
        <v>5</v>
      </c>
      <c r="H21" s="16" t="s">
        <v>6</v>
      </c>
      <c r="I21" s="16" t="s">
        <v>7</v>
      </c>
      <c r="J21" s="11" t="s">
        <v>8</v>
      </c>
    </row>
    <row r="22" spans="1:10" x14ac:dyDescent="0.25">
      <c r="A22" s="55">
        <v>1</v>
      </c>
      <c r="B22" s="58">
        <v>45411</v>
      </c>
      <c r="C22" s="34" t="s">
        <v>17</v>
      </c>
      <c r="D22" s="34">
        <v>13.9</v>
      </c>
      <c r="E22" s="55">
        <f>D22+D23+D24+D25</f>
        <v>32.4</v>
      </c>
      <c r="G22" s="18">
        <f>J19</f>
        <v>27.3</v>
      </c>
      <c r="H22" s="41">
        <f>C77</f>
        <v>0.88465333333333329</v>
      </c>
      <c r="I22" s="18">
        <v>0.8</v>
      </c>
      <c r="J22" s="19">
        <f>G22*H22*I22</f>
        <v>19.320828800000001</v>
      </c>
    </row>
    <row r="23" spans="1:10" x14ac:dyDescent="0.25">
      <c r="A23" s="56"/>
      <c r="B23" s="59"/>
      <c r="C23" s="34" t="s">
        <v>18</v>
      </c>
      <c r="D23" s="34">
        <v>10.75</v>
      </c>
      <c r="E23" s="56"/>
      <c r="H23" s="22" t="s">
        <v>9</v>
      </c>
      <c r="I23" s="22"/>
      <c r="J23" s="22" t="s">
        <v>10</v>
      </c>
    </row>
    <row r="24" spans="1:10" x14ac:dyDescent="0.25">
      <c r="A24" s="56"/>
      <c r="B24" s="59"/>
      <c r="C24" s="34" t="s">
        <v>19</v>
      </c>
      <c r="D24" s="29">
        <v>7.75</v>
      </c>
      <c r="E24" s="56"/>
    </row>
    <row r="25" spans="1:10" x14ac:dyDescent="0.25">
      <c r="A25" s="57"/>
      <c r="B25" s="60"/>
      <c r="C25" s="34" t="s">
        <v>21</v>
      </c>
      <c r="D25" s="34">
        <v>0</v>
      </c>
      <c r="E25" s="57"/>
    </row>
    <row r="26" spans="1:10" x14ac:dyDescent="0.25">
      <c r="A26" s="67">
        <v>2</v>
      </c>
      <c r="B26" s="47">
        <v>45412</v>
      </c>
      <c r="C26" s="35" t="s">
        <v>17</v>
      </c>
      <c r="D26" s="30">
        <v>41.9</v>
      </c>
      <c r="E26" s="50">
        <f>D26+D27+D28+D29</f>
        <v>61.9</v>
      </c>
    </row>
    <row r="27" spans="1:10" x14ac:dyDescent="0.25">
      <c r="A27" s="68"/>
      <c r="B27" s="48"/>
      <c r="C27" s="32" t="s">
        <v>18</v>
      </c>
      <c r="D27" s="32">
        <v>3.1</v>
      </c>
      <c r="E27" s="50"/>
    </row>
    <row r="28" spans="1:10" x14ac:dyDescent="0.25">
      <c r="A28" s="68"/>
      <c r="B28" s="48"/>
      <c r="C28" s="32" t="s">
        <v>19</v>
      </c>
      <c r="D28" s="32">
        <v>16.899999999999999</v>
      </c>
      <c r="E28" s="50"/>
    </row>
    <row r="29" spans="1:10" x14ac:dyDescent="0.25">
      <c r="A29" s="69"/>
      <c r="B29" s="49"/>
      <c r="C29" s="32" t="s">
        <v>21</v>
      </c>
      <c r="D29" s="32">
        <v>0</v>
      </c>
      <c r="E29" s="50"/>
    </row>
    <row r="30" spans="1:10" x14ac:dyDescent="0.25">
      <c r="A30" s="55">
        <v>3</v>
      </c>
      <c r="B30" s="58">
        <v>45413</v>
      </c>
      <c r="C30" s="34" t="s">
        <v>17</v>
      </c>
      <c r="D30" s="34">
        <v>4.2</v>
      </c>
      <c r="E30" s="55">
        <f>D30+D31+D32+D33</f>
        <v>37.200000000000003</v>
      </c>
    </row>
    <row r="31" spans="1:10" x14ac:dyDescent="0.25">
      <c r="A31" s="56"/>
      <c r="B31" s="59"/>
      <c r="C31" s="34" t="s">
        <v>18</v>
      </c>
      <c r="D31" s="34">
        <v>3.2</v>
      </c>
      <c r="E31" s="56"/>
    </row>
    <row r="32" spans="1:10" x14ac:dyDescent="0.25">
      <c r="A32" s="56"/>
      <c r="B32" s="59"/>
      <c r="C32" s="34" t="s">
        <v>19</v>
      </c>
      <c r="D32" s="34">
        <v>29.1</v>
      </c>
      <c r="E32" s="56"/>
    </row>
    <row r="33" spans="1:5" x14ac:dyDescent="0.25">
      <c r="A33" s="57"/>
      <c r="B33" s="60"/>
      <c r="C33" s="34" t="s">
        <v>21</v>
      </c>
      <c r="D33" s="34">
        <v>0.7</v>
      </c>
      <c r="E33" s="57"/>
    </row>
    <row r="34" spans="1:5" x14ac:dyDescent="0.25">
      <c r="A34" s="61">
        <v>4</v>
      </c>
      <c r="B34" s="64">
        <v>45414</v>
      </c>
      <c r="C34" s="35" t="s">
        <v>17</v>
      </c>
      <c r="D34" s="35">
        <v>66</v>
      </c>
      <c r="E34" s="61">
        <f>D34+D35+D36+D37</f>
        <v>100</v>
      </c>
    </row>
    <row r="35" spans="1:5" x14ac:dyDescent="0.25">
      <c r="A35" s="62"/>
      <c r="B35" s="65"/>
      <c r="C35" s="35" t="s">
        <v>18</v>
      </c>
      <c r="D35" s="35">
        <v>34</v>
      </c>
      <c r="E35" s="62"/>
    </row>
    <row r="36" spans="1:5" x14ac:dyDescent="0.25">
      <c r="A36" s="62"/>
      <c r="B36" s="65"/>
      <c r="C36" s="35" t="s">
        <v>19</v>
      </c>
      <c r="D36" s="35">
        <v>0</v>
      </c>
      <c r="E36" s="62"/>
    </row>
    <row r="37" spans="1:5" x14ac:dyDescent="0.25">
      <c r="A37" s="63"/>
      <c r="B37" s="66"/>
      <c r="C37" s="35" t="s">
        <v>21</v>
      </c>
      <c r="D37" s="35">
        <v>0</v>
      </c>
      <c r="E37" s="63"/>
    </row>
    <row r="38" spans="1:5" x14ac:dyDescent="0.25">
      <c r="A38" s="55">
        <v>5</v>
      </c>
      <c r="B38" s="58">
        <v>45415</v>
      </c>
      <c r="C38" s="34" t="s">
        <v>17</v>
      </c>
      <c r="D38" s="34">
        <v>33.630000000000003</v>
      </c>
      <c r="E38" s="55">
        <f>D38+D39+D40+D41</f>
        <v>50</v>
      </c>
    </row>
    <row r="39" spans="1:5" x14ac:dyDescent="0.25">
      <c r="A39" s="56"/>
      <c r="B39" s="59"/>
      <c r="C39" s="34" t="s">
        <v>18</v>
      </c>
      <c r="D39" s="34">
        <v>5</v>
      </c>
      <c r="E39" s="56"/>
    </row>
    <row r="40" spans="1:5" x14ac:dyDescent="0.25">
      <c r="A40" s="56"/>
      <c r="B40" s="59"/>
      <c r="C40" s="34" t="s">
        <v>19</v>
      </c>
      <c r="D40" s="34">
        <v>11.37</v>
      </c>
      <c r="E40" s="56"/>
    </row>
    <row r="41" spans="1:5" x14ac:dyDescent="0.25">
      <c r="A41" s="57"/>
      <c r="B41" s="60"/>
      <c r="C41" s="34" t="s">
        <v>21</v>
      </c>
      <c r="D41" s="34">
        <v>0</v>
      </c>
      <c r="E41" s="57"/>
    </row>
    <row r="42" spans="1:5" x14ac:dyDescent="0.25">
      <c r="A42" s="44">
        <v>6</v>
      </c>
      <c r="B42" s="45">
        <v>45416</v>
      </c>
      <c r="C42" s="35" t="s">
        <v>17</v>
      </c>
      <c r="D42" s="35">
        <v>47.33</v>
      </c>
      <c r="E42" s="44">
        <f>D42+D43+D44+D45</f>
        <v>63.699999999999996</v>
      </c>
    </row>
    <row r="43" spans="1:5" x14ac:dyDescent="0.25">
      <c r="A43" s="44"/>
      <c r="B43" s="44"/>
      <c r="C43" s="35" t="s">
        <v>18</v>
      </c>
      <c r="D43" s="35">
        <v>5</v>
      </c>
      <c r="E43" s="44"/>
    </row>
    <row r="44" spans="1:5" x14ac:dyDescent="0.25">
      <c r="A44" s="44"/>
      <c r="B44" s="44"/>
      <c r="C44" s="35" t="s">
        <v>19</v>
      </c>
      <c r="D44" s="35">
        <v>11.37</v>
      </c>
      <c r="E44" s="44"/>
    </row>
    <row r="45" spans="1:5" x14ac:dyDescent="0.25">
      <c r="A45" s="44"/>
      <c r="B45" s="44"/>
      <c r="C45" s="35" t="s">
        <v>21</v>
      </c>
      <c r="D45" s="35">
        <v>0</v>
      </c>
      <c r="E45" s="44"/>
    </row>
    <row r="46" spans="1:5" x14ac:dyDescent="0.25">
      <c r="A46" s="55">
        <v>7</v>
      </c>
      <c r="B46" s="58">
        <v>45417</v>
      </c>
      <c r="C46" s="34" t="s">
        <v>17</v>
      </c>
      <c r="D46" s="34">
        <v>11.9</v>
      </c>
      <c r="E46" s="55">
        <f>D46+D47+D48+D49</f>
        <v>51.7</v>
      </c>
    </row>
    <row r="47" spans="1:5" x14ac:dyDescent="0.25">
      <c r="A47" s="56"/>
      <c r="B47" s="59"/>
      <c r="C47" s="34" t="s">
        <v>18</v>
      </c>
      <c r="D47" s="34">
        <v>24.8</v>
      </c>
      <c r="E47" s="56"/>
    </row>
    <row r="48" spans="1:5" x14ac:dyDescent="0.25">
      <c r="A48" s="56"/>
      <c r="B48" s="59"/>
      <c r="C48" s="34" t="s">
        <v>19</v>
      </c>
      <c r="D48" s="34">
        <v>15</v>
      </c>
      <c r="E48" s="56"/>
    </row>
    <row r="49" spans="1:5" x14ac:dyDescent="0.25">
      <c r="A49" s="57"/>
      <c r="B49" s="60"/>
      <c r="C49" s="34" t="s">
        <v>21</v>
      </c>
      <c r="D49" s="34">
        <v>0</v>
      </c>
      <c r="E49" s="57"/>
    </row>
    <row r="50" spans="1:5" x14ac:dyDescent="0.25">
      <c r="A50" s="70">
        <v>8</v>
      </c>
      <c r="B50" s="73">
        <v>45418</v>
      </c>
      <c r="C50" s="39" t="s">
        <v>17</v>
      </c>
      <c r="D50" s="39">
        <v>44.1</v>
      </c>
      <c r="E50" s="70">
        <f>D50+D51+D52+D53</f>
        <v>55.1</v>
      </c>
    </row>
    <row r="51" spans="1:5" x14ac:dyDescent="0.25">
      <c r="A51" s="71"/>
      <c r="B51" s="74"/>
      <c r="C51" s="39" t="s">
        <v>18</v>
      </c>
      <c r="D51" s="39">
        <v>11</v>
      </c>
      <c r="E51" s="71"/>
    </row>
    <row r="52" spans="1:5" x14ac:dyDescent="0.25">
      <c r="A52" s="71"/>
      <c r="B52" s="74"/>
      <c r="C52" s="39" t="s">
        <v>19</v>
      </c>
      <c r="D52" s="39">
        <v>0</v>
      </c>
      <c r="E52" s="71"/>
    </row>
    <row r="53" spans="1:5" x14ac:dyDescent="0.25">
      <c r="A53" s="72"/>
      <c r="B53" s="75"/>
      <c r="C53" s="39" t="s">
        <v>21</v>
      </c>
      <c r="D53" s="39">
        <v>0</v>
      </c>
      <c r="E53" s="72"/>
    </row>
    <row r="54" spans="1:5" x14ac:dyDescent="0.25">
      <c r="A54" s="55">
        <v>9</v>
      </c>
      <c r="B54" s="58">
        <v>45420</v>
      </c>
      <c r="C54" s="34" t="s">
        <v>17</v>
      </c>
      <c r="D54" s="34">
        <v>0</v>
      </c>
      <c r="E54" s="55">
        <f>D54+D55+D56+D57</f>
        <v>11.5</v>
      </c>
    </row>
    <row r="55" spans="1:5" x14ac:dyDescent="0.25">
      <c r="A55" s="56"/>
      <c r="B55" s="59"/>
      <c r="C55" s="34" t="s">
        <v>18</v>
      </c>
      <c r="D55" s="34">
        <v>2</v>
      </c>
      <c r="E55" s="56"/>
    </row>
    <row r="56" spans="1:5" x14ac:dyDescent="0.25">
      <c r="A56" s="56"/>
      <c r="B56" s="59"/>
      <c r="C56" s="34" t="s">
        <v>19</v>
      </c>
      <c r="D56" s="34">
        <v>7.5</v>
      </c>
      <c r="E56" s="56"/>
    </row>
    <row r="57" spans="1:5" x14ac:dyDescent="0.25">
      <c r="A57" s="57"/>
      <c r="B57" s="60"/>
      <c r="C57" s="34" t="s">
        <v>21</v>
      </c>
      <c r="D57" s="34">
        <v>2</v>
      </c>
      <c r="E57" s="57"/>
    </row>
    <row r="58" spans="1:5" x14ac:dyDescent="0.25">
      <c r="A58" s="70">
        <v>10</v>
      </c>
      <c r="B58" s="73">
        <v>45421</v>
      </c>
      <c r="C58" s="39" t="s">
        <v>17</v>
      </c>
      <c r="D58" s="39">
        <v>65</v>
      </c>
      <c r="E58" s="70">
        <f>D58+D59+D60+D61</f>
        <v>73</v>
      </c>
    </row>
    <row r="59" spans="1:5" x14ac:dyDescent="0.25">
      <c r="A59" s="71"/>
      <c r="B59" s="74"/>
      <c r="C59" s="39" t="s">
        <v>18</v>
      </c>
      <c r="D59" s="39">
        <v>7</v>
      </c>
      <c r="E59" s="71"/>
    </row>
    <row r="60" spans="1:5" x14ac:dyDescent="0.25">
      <c r="A60" s="71"/>
      <c r="B60" s="74"/>
      <c r="C60" s="39" t="s">
        <v>19</v>
      </c>
      <c r="D60" s="39">
        <v>1</v>
      </c>
      <c r="E60" s="71"/>
    </row>
    <row r="61" spans="1:5" x14ac:dyDescent="0.25">
      <c r="A61" s="72"/>
      <c r="B61" s="75"/>
      <c r="C61" s="39" t="s">
        <v>21</v>
      </c>
      <c r="D61" s="39">
        <v>0</v>
      </c>
      <c r="E61" s="72"/>
    </row>
    <row r="62" spans="1:5" x14ac:dyDescent="0.25">
      <c r="A62" s="76">
        <v>11</v>
      </c>
      <c r="B62" s="77">
        <v>45422</v>
      </c>
      <c r="C62" s="34" t="s">
        <v>17</v>
      </c>
      <c r="D62" s="34">
        <v>76.8</v>
      </c>
      <c r="E62" s="55">
        <f>D62+D63+D64+D65</f>
        <v>76.8</v>
      </c>
    </row>
    <row r="63" spans="1:5" x14ac:dyDescent="0.25">
      <c r="A63" s="76"/>
      <c r="B63" s="77"/>
      <c r="C63" s="34" t="s">
        <v>18</v>
      </c>
      <c r="D63" s="34">
        <v>0</v>
      </c>
      <c r="E63" s="56"/>
    </row>
    <row r="64" spans="1:5" x14ac:dyDescent="0.25">
      <c r="A64" s="76"/>
      <c r="B64" s="77"/>
      <c r="C64" s="34" t="s">
        <v>19</v>
      </c>
      <c r="D64" s="34">
        <v>0</v>
      </c>
      <c r="E64" s="56"/>
    </row>
    <row r="65" spans="1:6" x14ac:dyDescent="0.25">
      <c r="A65" s="76"/>
      <c r="B65" s="77"/>
      <c r="C65" s="34" t="s">
        <v>21</v>
      </c>
      <c r="D65" s="34">
        <v>0</v>
      </c>
      <c r="E65" s="57"/>
    </row>
    <row r="66" spans="1:6" x14ac:dyDescent="0.25">
      <c r="A66" s="32">
        <v>12</v>
      </c>
      <c r="B66" s="42">
        <v>45419</v>
      </c>
      <c r="C66" s="46" t="s">
        <v>39</v>
      </c>
      <c r="D66" s="46"/>
      <c r="E66" s="32">
        <v>0</v>
      </c>
    </row>
    <row r="68" spans="1:6" x14ac:dyDescent="0.25">
      <c r="A68" s="43" t="s">
        <v>24</v>
      </c>
      <c r="B68" s="43"/>
      <c r="C68" s="43"/>
      <c r="D68" s="43"/>
      <c r="E68" s="43"/>
    </row>
    <row r="69" spans="1:6" x14ac:dyDescent="0.25">
      <c r="A69" s="35" t="s">
        <v>25</v>
      </c>
      <c r="B69" s="35" t="s">
        <v>26</v>
      </c>
      <c r="C69" s="35" t="s">
        <v>27</v>
      </c>
      <c r="D69" s="35" t="s">
        <v>28</v>
      </c>
      <c r="E69" s="35" t="s">
        <v>29</v>
      </c>
    </row>
    <row r="70" spans="1:6" x14ac:dyDescent="0.25">
      <c r="A70" s="34" t="s">
        <v>30</v>
      </c>
      <c r="B70" s="34">
        <f>D58+D54+D42+D34+D30+D26+D22+D46+D50+D62</f>
        <v>371.13</v>
      </c>
      <c r="C70" s="34">
        <f>D23+D27+D31+D35+D43+D55+D59+D39+D47+D51+D63</f>
        <v>105.85</v>
      </c>
      <c r="D70" s="34">
        <f>D24+D28+D32+D36+D40+D44+D48+D52+D56+D60+D64</f>
        <v>99.990000000000009</v>
      </c>
      <c r="E70" s="34">
        <f>D25+D29+D33+D37+D41+D45+D49+D53+D57+D61+D65</f>
        <v>2.7</v>
      </c>
    </row>
    <row r="71" spans="1:6" x14ac:dyDescent="0.25">
      <c r="A71" s="35" t="s">
        <v>31</v>
      </c>
      <c r="B71" s="25">
        <f>B70/F75</f>
        <v>0.60513614870373389</v>
      </c>
      <c r="C71" s="25">
        <f>C70/F75</f>
        <v>0.17259090167943911</v>
      </c>
      <c r="D71" s="25">
        <f>D70/F75</f>
        <v>0.16303603456709606</v>
      </c>
      <c r="E71" s="25">
        <f>E70/F75</f>
        <v>4.4024131746290569E-3</v>
      </c>
    </row>
    <row r="72" spans="1:6" x14ac:dyDescent="0.25">
      <c r="A72" s="34" t="s">
        <v>32</v>
      </c>
      <c r="B72" s="34">
        <v>0.8</v>
      </c>
      <c r="C72" s="34">
        <v>1</v>
      </c>
      <c r="D72" s="34">
        <v>1.2</v>
      </c>
      <c r="E72" s="34">
        <v>1.5</v>
      </c>
    </row>
    <row r="74" spans="1:6" x14ac:dyDescent="0.25">
      <c r="A74" s="33" t="s">
        <v>32</v>
      </c>
      <c r="B74" s="33" t="s">
        <v>33</v>
      </c>
      <c r="C74" s="33" t="s">
        <v>34</v>
      </c>
      <c r="D74" s="33" t="s">
        <v>35</v>
      </c>
      <c r="E74" s="33" t="s">
        <v>36</v>
      </c>
      <c r="F74" s="33" t="s">
        <v>37</v>
      </c>
    </row>
    <row r="75" spans="1:6" x14ac:dyDescent="0.25">
      <c r="A75" s="26">
        <f>B71*B72+C71*C72+D71*D72+E71*E72</f>
        <v>0.8589466818848851</v>
      </c>
      <c r="B75" s="32">
        <v>4</v>
      </c>
      <c r="C75" s="32">
        <v>12</v>
      </c>
      <c r="D75" s="32">
        <v>500</v>
      </c>
      <c r="E75" s="32">
        <v>10</v>
      </c>
      <c r="F75" s="32">
        <f>E58+E54+E50+E46+E42+E38+E34+E30+E26+E22+E62+E66</f>
        <v>613.29999999999995</v>
      </c>
    </row>
    <row r="77" spans="1:6" x14ac:dyDescent="0.25">
      <c r="B77" s="11" t="s">
        <v>6</v>
      </c>
      <c r="C77" s="27">
        <f>((F75*A75+B75)*10)/(C75*D75)</f>
        <v>0.88465333333333329</v>
      </c>
    </row>
  </sheetData>
  <mergeCells count="40">
    <mergeCell ref="A54:A57"/>
    <mergeCell ref="B54:B57"/>
    <mergeCell ref="E54:E57"/>
    <mergeCell ref="A68:E68"/>
    <mergeCell ref="A58:A61"/>
    <mergeCell ref="B58:B61"/>
    <mergeCell ref="E58:E61"/>
    <mergeCell ref="A62:A65"/>
    <mergeCell ref="B62:B65"/>
    <mergeCell ref="E62:E65"/>
    <mergeCell ref="E42:E45"/>
    <mergeCell ref="A46:A49"/>
    <mergeCell ref="B46:B49"/>
    <mergeCell ref="E46:E49"/>
    <mergeCell ref="A50:A53"/>
    <mergeCell ref="B50:B53"/>
    <mergeCell ref="E50:E53"/>
    <mergeCell ref="G3:J3"/>
    <mergeCell ref="G14:J14"/>
    <mergeCell ref="A18:D18"/>
    <mergeCell ref="A20:E20"/>
    <mergeCell ref="A26:A29"/>
    <mergeCell ref="B26:B29"/>
    <mergeCell ref="E26:E29"/>
    <mergeCell ref="A22:A25"/>
    <mergeCell ref="B22:B25"/>
    <mergeCell ref="E22:E25"/>
    <mergeCell ref="C66:D66"/>
    <mergeCell ref="A1:E1"/>
    <mergeCell ref="A30:A33"/>
    <mergeCell ref="B30:B33"/>
    <mergeCell ref="E30:E33"/>
    <mergeCell ref="A34:A37"/>
    <mergeCell ref="B34:B37"/>
    <mergeCell ref="E34:E37"/>
    <mergeCell ref="A38:A41"/>
    <mergeCell ref="B38:B41"/>
    <mergeCell ref="E38:E41"/>
    <mergeCell ref="A42:A45"/>
    <mergeCell ref="B42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маршрут</vt:lpstr>
      <vt:lpstr>Объезд Балка Кисловодская</vt:lpstr>
      <vt:lpstr>Объезд траверс Юрпа</vt:lpstr>
      <vt:lpstr>Объезд Перевал Бандитский</vt:lpstr>
      <vt:lpstr>Объезд Траверса Хребта Гуам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Znak</cp:lastModifiedBy>
  <dcterms:created xsi:type="dcterms:W3CDTF">2015-06-05T18:19:34Z</dcterms:created>
  <dcterms:modified xsi:type="dcterms:W3CDTF">2024-02-24T08:45:56Z</dcterms:modified>
</cp:coreProperties>
</file>