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Деля\Desktop\"/>
    </mc:Choice>
  </mc:AlternateContent>
  <xr:revisionPtr revIDLastSave="0" documentId="8_{99A4C44C-814F-43DF-A309-DEF77112D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H7" i="1"/>
  <c r="J7" i="1" s="1"/>
  <c r="J5" i="1"/>
  <c r="H25" i="1"/>
  <c r="J25" i="1" s="1"/>
  <c r="H26" i="1"/>
  <c r="J26" i="1" s="1"/>
  <c r="H6" i="1"/>
  <c r="J6" i="1" s="1"/>
  <c r="K87" i="1"/>
  <c r="J87" i="1"/>
  <c r="I87" i="1"/>
  <c r="H87" i="1"/>
  <c r="K65" i="1"/>
  <c r="K63" i="1"/>
  <c r="K60" i="1"/>
  <c r="K57" i="1"/>
  <c r="K53" i="1"/>
  <c r="K50" i="1"/>
  <c r="H5" i="1"/>
  <c r="L94" i="1" l="1"/>
  <c r="H88" i="1" s="1"/>
  <c r="J8" i="1"/>
  <c r="E86" i="1"/>
  <c r="D86" i="1"/>
  <c r="C86" i="1"/>
  <c r="E69" i="1"/>
  <c r="B86" i="1"/>
  <c r="E60" i="1"/>
  <c r="E63" i="1"/>
  <c r="E65" i="1"/>
  <c r="E57" i="1"/>
  <c r="E53" i="1"/>
  <c r="E50" i="1"/>
  <c r="F92" i="1" l="1"/>
  <c r="B87" i="1" s="1"/>
  <c r="D38" i="1"/>
  <c r="J27" i="1"/>
  <c r="G30" i="1" s="1"/>
  <c r="G11" i="1"/>
  <c r="D17" i="1"/>
  <c r="C87" i="1" l="1"/>
  <c r="I88" i="1"/>
  <c r="K88" i="1"/>
  <c r="J88" i="1"/>
  <c r="E87" i="1"/>
  <c r="D87" i="1"/>
  <c r="A91" i="1" l="1"/>
  <c r="C93" i="1" s="1"/>
  <c r="H11" i="1" s="1"/>
  <c r="J11" i="1" s="1"/>
  <c r="G94" i="1"/>
  <c r="I96" i="1" s="1"/>
  <c r="H30" i="1" s="1"/>
  <c r="J30" i="1" s="1"/>
</calcChain>
</file>

<file path=xl/sharedStrings.xml><?xml version="1.0" encoding="utf-8"?>
<sst xmlns="http://schemas.openxmlformats.org/spreadsheetml/2006/main" count="167" uniqueCount="58">
  <si>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</si>
  <si>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</si>
  <si>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</si>
  <si>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</si>
  <si>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</si>
  <si>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Итого:</t>
  </si>
  <si>
    <t>S</t>
  </si>
  <si>
    <t>I</t>
  </si>
  <si>
    <t>A</t>
  </si>
  <si>
    <t>KC</t>
  </si>
  <si>
    <t>Надо для 3 к.с.</t>
  </si>
  <si>
    <t>18-34</t>
  </si>
  <si>
    <t>Сумма баллов:</t>
  </si>
  <si>
    <t>Макс кол-во баллов в зачет:</t>
  </si>
  <si>
    <t>Итого в зачет:</t>
  </si>
  <si>
    <t>№ дня</t>
  </si>
  <si>
    <t>Дата</t>
  </si>
  <si>
    <t>Пробег</t>
  </si>
  <si>
    <t>в</t>
  </si>
  <si>
    <t>х</t>
  </si>
  <si>
    <t>с</t>
  </si>
  <si>
    <t>Общий пробег</t>
  </si>
  <si>
    <t>н</t>
  </si>
  <si>
    <t>Кач-во дороги</t>
  </si>
  <si>
    <t>Интенсивность  по основному маршруту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</si>
  <si>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</si>
  <si>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</si>
  <si>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</si>
  <si>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</si>
  <si>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</si>
  <si>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</si>
  <si>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</si>
  <si>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</si>
  <si>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</si>
  <si>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>ЛП</t>
  </si>
  <si>
    <t>Тф</t>
  </si>
  <si>
    <t>Lн</t>
  </si>
  <si>
    <t>Тн</t>
  </si>
  <si>
    <t>Lф</t>
  </si>
  <si>
    <t>По мокрому</t>
  </si>
  <si>
    <t xml:space="preserve">	подъём Долина р.Чулышман*</t>
  </si>
  <si>
    <t>траверс Улаганское плато</t>
  </si>
  <si>
    <t>перевал Улаганский</t>
  </si>
  <si>
    <t>перевал Ороктойский</t>
  </si>
  <si>
    <t>3,67-4,24</t>
  </si>
  <si>
    <t>6,43-7,05</t>
  </si>
  <si>
    <t>3,71-4,37</t>
  </si>
  <si>
    <t>5,15-6,28</t>
  </si>
  <si>
    <t>мак-мин</t>
  </si>
  <si>
    <t>равнинное Чемальский тракт</t>
  </si>
  <si>
    <t>2,56-2,1</t>
  </si>
  <si>
    <t>Запасной  маршрут №2</t>
  </si>
  <si>
    <t>3,85-4-44</t>
  </si>
  <si>
    <t>4,28-4,94</t>
  </si>
  <si>
    <t xml:space="preserve">перевал Каспинский </t>
  </si>
  <si>
    <t>перевал Апшуяхтинский</t>
  </si>
  <si>
    <t>перевал Чике-Таман</t>
  </si>
  <si>
    <t>2,1-2,63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</si>
</sst>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0" fontId="0" fillId="3" borderId="0" xfId="0" applyFill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0" borderId="1" xfId="0" applyFont="1" applyBorder="1" applyAlignment="1">
      <alignment wrapText="1"/>
    </xf>
    <xf numFmtId="2" fontId="5" fillId="4" borderId="1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14" fontId="0" fillId="7" borderId="2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="70" zoomScaleNormal="70" workbookViewId="0">
      <selection activeCell="F21" sqref="F21"/>
    </sheetView>
  </sheetViews>
  <sheetFormatPr defaultRowHeight="14.4" x14ac:dyDescent="0.3"/>
  <cols>
    <col min="1" max="1" width="13.33203125" customWidth="1"/>
    <col min="2" max="2" width="46.44140625" bestFit="1" customWidth="1"/>
    <col min="3" max="3" width="15.109375" customWidth="1"/>
    <col min="4" max="4" width="10.6640625" bestFit="1" customWidth="1"/>
    <col min="5" max="6" width="13.44140625" customWidth="1"/>
    <col min="7" max="7" width="13.88671875" customWidth="1"/>
    <col min="8" max="8" width="15.88671875" customWidth="1"/>
    <col min="9" max="9" width="26.44140625" bestFit="1" customWidth="1"/>
    <col min="10" max="10" width="13.6640625" customWidth="1"/>
    <col min="11" max="11" width="12.88671875" customWidth="1"/>
    <col min="12" max="12" width="22.33203125" customWidth="1"/>
  </cols>
  <sheetData>
    <row r="1" spans="1:12" ht="25.2" customHeight="1" x14ac:dyDescent="0.3">
      <c r="A1" s="37" t="s">
        <v>0</v>
      </c>
      <c r="B1" s="37"/>
      <c r="C1" s="37"/>
      <c r="D1" s="37"/>
    </row>
    <row r="2" spans="1:12" ht="60" customHeigh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48</v>
      </c>
    </row>
    <row r="3" spans="1:12" ht="22.2" customHeight="1" x14ac:dyDescent="0.3">
      <c r="A3" s="8">
        <v>1</v>
      </c>
      <c r="B3" s="9" t="s">
        <v>40</v>
      </c>
      <c r="C3" s="9">
        <v>3</v>
      </c>
      <c r="D3" s="9">
        <v>4.16</v>
      </c>
      <c r="E3" s="30" t="s">
        <v>44</v>
      </c>
      <c r="F3" s="28"/>
    </row>
    <row r="4" spans="1:12" ht="31.2" customHeight="1" x14ac:dyDescent="0.3">
      <c r="A4" s="2">
        <v>2</v>
      </c>
      <c r="B4" s="6" t="s">
        <v>41</v>
      </c>
      <c r="C4" s="6">
        <v>3</v>
      </c>
      <c r="D4" s="6">
        <v>6.46</v>
      </c>
      <c r="E4" s="30" t="s">
        <v>45</v>
      </c>
      <c r="F4" s="28"/>
      <c r="G4" s="12" t="s">
        <v>3</v>
      </c>
      <c r="H4" s="12" t="s">
        <v>12</v>
      </c>
      <c r="I4" s="13" t="s">
        <v>13</v>
      </c>
      <c r="J4" s="13" t="s">
        <v>14</v>
      </c>
      <c r="K4" s="28"/>
      <c r="L4" s="28"/>
    </row>
    <row r="5" spans="1:12" s="10" customFormat="1" ht="22.2" customHeight="1" x14ac:dyDescent="0.3">
      <c r="A5" s="8">
        <v>3</v>
      </c>
      <c r="B5" s="9" t="s">
        <v>42</v>
      </c>
      <c r="C5" s="9">
        <v>2</v>
      </c>
      <c r="D5" s="9">
        <v>3.71</v>
      </c>
      <c r="E5" s="30" t="s">
        <v>46</v>
      </c>
      <c r="F5" s="28"/>
      <c r="G5" s="14">
        <v>1</v>
      </c>
      <c r="H5" s="14">
        <f>D8</f>
        <v>4.28</v>
      </c>
      <c r="I5" s="14">
        <v>3</v>
      </c>
      <c r="J5" s="14">
        <f>IF(H5&gt;I5,I5,H5)</f>
        <v>3</v>
      </c>
      <c r="K5" s="28"/>
      <c r="L5" s="28"/>
    </row>
    <row r="6" spans="1:12" ht="22.2" customHeight="1" x14ac:dyDescent="0.3">
      <c r="A6" s="2">
        <v>4</v>
      </c>
      <c r="B6" s="55" t="s">
        <v>56</v>
      </c>
      <c r="C6" s="6">
        <v>2</v>
      </c>
      <c r="D6" s="6">
        <v>2.1</v>
      </c>
      <c r="E6" s="30" t="s">
        <v>57</v>
      </c>
      <c r="F6" s="28"/>
      <c r="G6" s="14">
        <v>2</v>
      </c>
      <c r="H6" s="14">
        <f>D5+D6+D9</f>
        <v>9.66</v>
      </c>
      <c r="I6" s="14">
        <v>7</v>
      </c>
      <c r="J6" s="14">
        <f t="shared" ref="J6" si="0">IF(H6&gt;I6,I6,H6)</f>
        <v>7</v>
      </c>
      <c r="K6" s="28"/>
      <c r="L6" s="28"/>
    </row>
    <row r="7" spans="1:12" s="10" customFormat="1" ht="22.2" customHeight="1" x14ac:dyDescent="0.3">
      <c r="A7" s="8">
        <v>5</v>
      </c>
      <c r="B7" s="29" t="s">
        <v>43</v>
      </c>
      <c r="C7" s="9">
        <v>3</v>
      </c>
      <c r="D7" s="9">
        <v>5.15</v>
      </c>
      <c r="E7" s="30" t="s">
        <v>47</v>
      </c>
      <c r="F7" s="28"/>
      <c r="G7" s="14">
        <v>3</v>
      </c>
      <c r="H7" s="14">
        <f>D3+D4+D7+D8</f>
        <v>20.05</v>
      </c>
      <c r="I7" s="14">
        <v>24</v>
      </c>
      <c r="J7" s="14">
        <f>IF(H7&gt;I7,I7,H7)</f>
        <v>20.05</v>
      </c>
      <c r="K7" s="28"/>
      <c r="L7" s="28"/>
    </row>
    <row r="8" spans="1:12" ht="27.6" customHeight="1" x14ac:dyDescent="0.3">
      <c r="A8" s="2">
        <v>6</v>
      </c>
      <c r="B8" s="55" t="s">
        <v>54</v>
      </c>
      <c r="C8" s="6">
        <v>3</v>
      </c>
      <c r="D8" s="6">
        <v>4.28</v>
      </c>
      <c r="E8" s="30" t="s">
        <v>53</v>
      </c>
      <c r="F8" s="28"/>
      <c r="I8" s="11" t="s">
        <v>6</v>
      </c>
      <c r="J8" s="11">
        <f>J5+J6+J7</f>
        <v>30.05</v>
      </c>
      <c r="K8" s="28"/>
      <c r="L8" s="28"/>
    </row>
    <row r="9" spans="1:12" s="10" customFormat="1" ht="22.2" customHeight="1" x14ac:dyDescent="0.3">
      <c r="A9" s="8">
        <v>7</v>
      </c>
      <c r="B9" s="54" t="s">
        <v>55</v>
      </c>
      <c r="C9" s="9">
        <v>2</v>
      </c>
      <c r="D9" s="9">
        <v>3.85</v>
      </c>
      <c r="E9" s="30" t="s">
        <v>52</v>
      </c>
      <c r="F9" s="28"/>
      <c r="G9" s="28"/>
      <c r="H9" s="28"/>
      <c r="I9" s="28"/>
      <c r="J9" s="28"/>
      <c r="K9" s="28"/>
      <c r="L9" s="28"/>
    </row>
    <row r="10" spans="1:12" ht="22.2" customHeight="1" x14ac:dyDescent="0.3">
      <c r="A10" s="2">
        <v>8</v>
      </c>
      <c r="B10" s="6"/>
      <c r="C10" s="2"/>
      <c r="D10" s="2"/>
      <c r="E10" s="22"/>
      <c r="G10" s="15" t="s">
        <v>6</v>
      </c>
      <c r="H10" s="15" t="s">
        <v>7</v>
      </c>
      <c r="I10" s="15" t="s">
        <v>8</v>
      </c>
      <c r="J10" s="11" t="s">
        <v>9</v>
      </c>
      <c r="K10" s="28"/>
      <c r="L10" s="28"/>
    </row>
    <row r="11" spans="1:12" s="10" customFormat="1" ht="22.2" customHeight="1" x14ac:dyDescent="0.3">
      <c r="A11" s="8"/>
      <c r="B11" s="9"/>
      <c r="C11" s="8"/>
      <c r="D11" s="8"/>
      <c r="E11" s="27"/>
      <c r="F11" s="28"/>
      <c r="G11" s="17">
        <f>J8</f>
        <v>30.05</v>
      </c>
      <c r="H11" s="33">
        <f>C93</f>
        <v>1.06768</v>
      </c>
      <c r="I11" s="17">
        <v>0.8</v>
      </c>
      <c r="J11" s="18">
        <f>G11*H11*I11</f>
        <v>25.667027200000003</v>
      </c>
      <c r="K11" s="28"/>
      <c r="L11" s="28"/>
    </row>
    <row r="12" spans="1:12" ht="22.2" customHeight="1" x14ac:dyDescent="0.3">
      <c r="A12" s="2"/>
      <c r="B12" s="6"/>
      <c r="C12" s="2"/>
      <c r="D12" s="2"/>
      <c r="E12" s="2"/>
      <c r="H12" s="21" t="s">
        <v>10</v>
      </c>
      <c r="I12" s="21"/>
      <c r="J12" s="21" t="s">
        <v>11</v>
      </c>
      <c r="K12" s="28"/>
      <c r="L12" s="28"/>
    </row>
    <row r="13" spans="1:12" s="10" customFormat="1" ht="22.2" customHeight="1" x14ac:dyDescent="0.3">
      <c r="A13" s="8"/>
      <c r="B13" s="9"/>
      <c r="C13" s="8"/>
      <c r="D13" s="8"/>
      <c r="E13" s="31"/>
      <c r="F13" s="28"/>
      <c r="G13" s="28"/>
      <c r="H13" s="28"/>
      <c r="I13" s="28"/>
      <c r="J13" s="28"/>
      <c r="K13" s="28"/>
      <c r="L13" s="28"/>
    </row>
    <row r="14" spans="1:12" ht="22.2" customHeight="1" x14ac:dyDescent="0.3">
      <c r="A14" s="2"/>
      <c r="B14" s="6"/>
      <c r="C14" s="2"/>
      <c r="D14" s="2"/>
      <c r="E14" s="31"/>
      <c r="F14" s="28"/>
      <c r="G14" s="28"/>
      <c r="H14" s="28"/>
      <c r="I14" s="28"/>
      <c r="J14" s="28"/>
      <c r="K14" s="28"/>
      <c r="L14" s="28"/>
    </row>
    <row r="15" spans="1:12" s="10" customFormat="1" ht="22.2" customHeight="1" x14ac:dyDescent="0.3">
      <c r="A15" s="8"/>
      <c r="B15" s="9"/>
      <c r="C15" s="8"/>
      <c r="D15" s="8"/>
      <c r="E15" s="31"/>
      <c r="F15" s="28"/>
      <c r="G15" s="28"/>
      <c r="H15" s="28"/>
      <c r="I15" s="28"/>
      <c r="J15" s="28"/>
      <c r="K15" s="28"/>
      <c r="L15" s="28"/>
    </row>
    <row r="16" spans="1:12" ht="22.2" customHeight="1" x14ac:dyDescent="0.3">
      <c r="A16" s="2"/>
      <c r="B16" s="7"/>
      <c r="C16" s="2"/>
      <c r="D16" s="2"/>
      <c r="E16" s="1"/>
      <c r="K16" s="28"/>
      <c r="L16" s="28"/>
    </row>
    <row r="17" spans="1:10" ht="22.2" customHeight="1" x14ac:dyDescent="0.3">
      <c r="A17" s="1"/>
      <c r="B17" s="1"/>
      <c r="C17" s="19" t="s">
        <v>5</v>
      </c>
      <c r="D17" s="20">
        <f>SUM(D3:D16)</f>
        <v>29.710000000000008</v>
      </c>
      <c r="E17" s="1"/>
    </row>
    <row r="18" spans="1:10" x14ac:dyDescent="0.3">
      <c r="A18" s="46"/>
      <c r="B18" s="46"/>
      <c r="C18" s="46"/>
      <c r="D18" s="46"/>
    </row>
    <row r="20" spans="1:10" ht="23.4" customHeight="1" x14ac:dyDescent="0.3">
      <c r="A20" s="37" t="s">
        <v>51</v>
      </c>
      <c r="B20" s="37"/>
      <c r="C20" s="37"/>
      <c r="D20" s="37"/>
    </row>
    <row r="21" spans="1:10" ht="57.6" x14ac:dyDescent="0.3">
      <c r="A21" s="3" t="s">
        <v>1</v>
      </c>
      <c r="B21" s="4" t="s">
        <v>2</v>
      </c>
      <c r="C21" s="5" t="s">
        <v>3</v>
      </c>
      <c r="D21" s="5" t="s">
        <v>4</v>
      </c>
      <c r="E21" s="5" t="s">
        <v>39</v>
      </c>
    </row>
    <row r="22" spans="1:10" ht="21.6" customHeight="1" x14ac:dyDescent="0.3">
      <c r="A22" s="8">
        <v>1</v>
      </c>
      <c r="B22" s="9" t="s">
        <v>40</v>
      </c>
      <c r="C22" s="8">
        <v>3</v>
      </c>
      <c r="D22" s="8">
        <v>4.16</v>
      </c>
      <c r="E22" s="31" t="s">
        <v>44</v>
      </c>
    </row>
    <row r="23" spans="1:10" ht="30.6" customHeight="1" x14ac:dyDescent="0.3">
      <c r="A23" s="2">
        <v>2</v>
      </c>
      <c r="B23" s="6" t="s">
        <v>41</v>
      </c>
      <c r="C23" s="2">
        <v>3</v>
      </c>
      <c r="D23" s="2">
        <v>6.46</v>
      </c>
      <c r="E23" s="31" t="s">
        <v>45</v>
      </c>
      <c r="G23" s="12" t="s">
        <v>3</v>
      </c>
      <c r="H23" s="12" t="s">
        <v>12</v>
      </c>
      <c r="I23" s="13" t="s">
        <v>13</v>
      </c>
      <c r="J23" s="13" t="s">
        <v>14</v>
      </c>
    </row>
    <row r="24" spans="1:10" ht="21.6" customHeight="1" x14ac:dyDescent="0.3">
      <c r="A24" s="8">
        <v>3</v>
      </c>
      <c r="B24" s="9" t="s">
        <v>42</v>
      </c>
      <c r="C24" s="8">
        <v>2</v>
      </c>
      <c r="D24" s="8">
        <v>3.71</v>
      </c>
      <c r="E24" s="31" t="s">
        <v>46</v>
      </c>
      <c r="G24" s="14">
        <v>1</v>
      </c>
      <c r="H24" s="14">
        <f>D28</f>
        <v>0</v>
      </c>
      <c r="I24" s="14">
        <v>3</v>
      </c>
      <c r="J24" s="14">
        <f>IF(H24&gt;I24,I24,H24)</f>
        <v>0</v>
      </c>
    </row>
    <row r="25" spans="1:10" ht="21.6" customHeight="1" x14ac:dyDescent="0.3">
      <c r="A25" s="2">
        <v>4</v>
      </c>
      <c r="B25" s="6" t="s">
        <v>56</v>
      </c>
      <c r="C25" s="2">
        <v>2</v>
      </c>
      <c r="D25" s="2">
        <v>2.1</v>
      </c>
      <c r="E25" s="31" t="s">
        <v>57</v>
      </c>
      <c r="G25" s="14">
        <v>2</v>
      </c>
      <c r="H25" s="14">
        <f>D27+D25+D24</f>
        <v>7.91</v>
      </c>
      <c r="I25" s="14">
        <v>7</v>
      </c>
      <c r="J25" s="14">
        <f t="shared" ref="J25:J26" si="1">IF(H25&gt;I25,I25,H25)</f>
        <v>7</v>
      </c>
    </row>
    <row r="26" spans="1:10" ht="21.6" customHeight="1" x14ac:dyDescent="0.3">
      <c r="A26" s="8">
        <v>5</v>
      </c>
      <c r="B26" s="9" t="s">
        <v>43</v>
      </c>
      <c r="C26" s="8">
        <v>3</v>
      </c>
      <c r="D26" s="8">
        <v>5.15</v>
      </c>
      <c r="E26" s="31" t="s">
        <v>47</v>
      </c>
      <c r="G26" s="14">
        <v>3</v>
      </c>
      <c r="H26" s="14">
        <f>D26+D23+D22</f>
        <v>15.77</v>
      </c>
      <c r="I26" s="14">
        <v>24</v>
      </c>
      <c r="J26" s="14">
        <f t="shared" si="1"/>
        <v>15.77</v>
      </c>
    </row>
    <row r="27" spans="1:10" ht="21.6" customHeight="1" x14ac:dyDescent="0.3">
      <c r="A27" s="2">
        <v>6</v>
      </c>
      <c r="B27" s="32" t="s">
        <v>49</v>
      </c>
      <c r="C27" s="2">
        <v>2</v>
      </c>
      <c r="D27" s="2">
        <v>2.1</v>
      </c>
      <c r="E27" s="31" t="s">
        <v>50</v>
      </c>
      <c r="I27" s="11" t="s">
        <v>6</v>
      </c>
      <c r="J27" s="11">
        <f>J24+J25+J26</f>
        <v>22.77</v>
      </c>
    </row>
    <row r="28" spans="1:10" ht="21.6" customHeight="1" x14ac:dyDescent="0.3">
      <c r="A28" s="8"/>
      <c r="B28" s="54"/>
      <c r="C28" s="8"/>
      <c r="D28" s="8"/>
      <c r="E28" s="27"/>
      <c r="G28" s="28"/>
      <c r="H28" s="28"/>
      <c r="I28" s="28"/>
      <c r="J28" s="28"/>
    </row>
    <row r="29" spans="1:10" ht="21.6" customHeight="1" x14ac:dyDescent="0.3">
      <c r="A29" s="2"/>
      <c r="B29" s="6"/>
      <c r="C29" s="2"/>
      <c r="D29" s="2"/>
      <c r="E29" s="22"/>
      <c r="G29" s="15" t="s">
        <v>6</v>
      </c>
      <c r="H29" s="15" t="s">
        <v>7</v>
      </c>
      <c r="I29" s="15" t="s">
        <v>8</v>
      </c>
      <c r="J29" s="11" t="s">
        <v>9</v>
      </c>
    </row>
    <row r="30" spans="1:10" ht="21.6" customHeight="1" x14ac:dyDescent="0.3">
      <c r="A30" s="2"/>
      <c r="B30" s="6"/>
      <c r="C30" s="2"/>
      <c r="D30" s="2"/>
      <c r="E30" s="1"/>
      <c r="G30" s="17">
        <f>J27</f>
        <v>22.77</v>
      </c>
      <c r="H30" s="33">
        <f>I96</f>
        <v>1.1240000000000001</v>
      </c>
      <c r="I30" s="17">
        <v>0.8</v>
      </c>
      <c r="J30" s="18">
        <f>G30*H30*I30</f>
        <v>20.474784000000003</v>
      </c>
    </row>
    <row r="31" spans="1:10" ht="21.6" customHeight="1" x14ac:dyDescent="0.3">
      <c r="A31" s="2"/>
      <c r="B31" s="6"/>
      <c r="C31" s="2"/>
      <c r="D31" s="2"/>
      <c r="E31" s="1"/>
      <c r="H31" s="21" t="s">
        <v>10</v>
      </c>
      <c r="I31" s="21"/>
      <c r="J31" s="21" t="s">
        <v>11</v>
      </c>
    </row>
    <row r="32" spans="1:10" ht="21.6" customHeight="1" x14ac:dyDescent="0.3">
      <c r="A32" s="8"/>
      <c r="B32" s="9"/>
      <c r="C32" s="8"/>
      <c r="D32" s="8"/>
      <c r="E32" s="27"/>
    </row>
    <row r="33" spans="1:11" ht="21.6" customHeight="1" x14ac:dyDescent="0.3">
      <c r="A33" s="2"/>
      <c r="B33" s="6"/>
      <c r="C33" s="2"/>
      <c r="D33" s="2"/>
      <c r="E33" s="2"/>
    </row>
    <row r="34" spans="1:11" ht="21.6" customHeight="1" x14ac:dyDescent="0.3">
      <c r="A34" s="2"/>
      <c r="B34" s="9"/>
      <c r="C34" s="8"/>
      <c r="D34" s="8"/>
      <c r="E34" s="2"/>
    </row>
    <row r="35" spans="1:11" ht="21.6" customHeight="1" x14ac:dyDescent="0.3">
      <c r="A35" s="2"/>
      <c r="B35" s="6"/>
      <c r="C35" s="2"/>
      <c r="D35" s="2"/>
      <c r="E35" s="31"/>
      <c r="F35" s="28"/>
      <c r="G35" s="28"/>
      <c r="H35" s="28"/>
      <c r="I35" s="28"/>
    </row>
    <row r="36" spans="1:11" ht="21.6" customHeight="1" x14ac:dyDescent="0.3">
      <c r="A36" s="8"/>
      <c r="B36" s="9"/>
      <c r="C36" s="8"/>
      <c r="D36" s="8"/>
      <c r="E36" s="31"/>
      <c r="F36" s="28"/>
      <c r="G36" s="28"/>
      <c r="H36" s="28"/>
      <c r="I36" s="28"/>
    </row>
    <row r="37" spans="1:11" ht="21.6" customHeight="1" x14ac:dyDescent="0.3">
      <c r="A37" s="2"/>
      <c r="B37" s="7"/>
      <c r="C37" s="2"/>
      <c r="D37" s="2"/>
      <c r="E37" s="1"/>
    </row>
    <row r="38" spans="1:11" ht="21.6" customHeight="1" x14ac:dyDescent="0.3">
      <c r="A38" s="1"/>
      <c r="B38" s="1"/>
      <c r="C38" s="19" t="s">
        <v>5</v>
      </c>
      <c r="D38" s="20">
        <f>SUM(D22:D37)</f>
        <v>23.680000000000007</v>
      </c>
      <c r="E38" s="1"/>
    </row>
    <row r="39" spans="1:11" ht="16.2" customHeight="1" x14ac:dyDescent="0.3"/>
    <row r="40" spans="1:11" ht="16.2" customHeight="1" x14ac:dyDescent="0.3"/>
    <row r="41" spans="1:11" ht="16.2" customHeight="1" x14ac:dyDescent="0.3"/>
    <row r="42" spans="1:11" ht="16.2" customHeight="1" x14ac:dyDescent="0.3"/>
    <row r="43" spans="1:11" ht="16.2" customHeight="1" x14ac:dyDescent="0.3"/>
    <row r="44" spans="1:11" ht="16.2" customHeight="1" x14ac:dyDescent="0.3"/>
    <row r="45" spans="1:11" ht="16.2" customHeight="1" x14ac:dyDescent="0.3"/>
    <row r="46" spans="1:11" ht="16.2" customHeight="1" x14ac:dyDescent="0.3"/>
    <row r="48" spans="1:11" x14ac:dyDescent="0.3">
      <c r="A48" s="37" t="s">
        <v>24</v>
      </c>
      <c r="B48" s="37"/>
      <c r="C48" s="37"/>
      <c r="D48" s="37"/>
      <c r="E48" s="37"/>
      <c r="G48" s="37" t="s">
        <v>24</v>
      </c>
      <c r="H48" s="37"/>
      <c r="I48" s="37"/>
      <c r="J48" s="37"/>
      <c r="K48" s="37"/>
    </row>
    <row r="49" spans="1:11" x14ac:dyDescent="0.3">
      <c r="A49" s="22" t="s">
        <v>15</v>
      </c>
      <c r="B49" s="22" t="s">
        <v>16</v>
      </c>
      <c r="C49" s="22" t="s">
        <v>23</v>
      </c>
      <c r="D49" s="22" t="s">
        <v>17</v>
      </c>
      <c r="E49" s="22" t="s">
        <v>21</v>
      </c>
      <c r="G49" s="22" t="s">
        <v>15</v>
      </c>
      <c r="H49" s="22" t="s">
        <v>16</v>
      </c>
      <c r="I49" s="22" t="s">
        <v>23</v>
      </c>
      <c r="J49" s="22" t="s">
        <v>17</v>
      </c>
      <c r="K49" s="22" t="s">
        <v>21</v>
      </c>
    </row>
    <row r="50" spans="1:11" x14ac:dyDescent="0.3">
      <c r="A50" s="41">
        <v>1</v>
      </c>
      <c r="B50" s="38">
        <v>45495</v>
      </c>
      <c r="C50" s="23" t="s">
        <v>18</v>
      </c>
      <c r="D50" s="23">
        <v>5.4</v>
      </c>
      <c r="E50" s="41">
        <f>D50+D51+D52</f>
        <v>5.4</v>
      </c>
      <c r="G50" s="41">
        <v>1</v>
      </c>
      <c r="H50" s="38">
        <v>45495</v>
      </c>
      <c r="I50" s="23" t="s">
        <v>18</v>
      </c>
      <c r="J50" s="23">
        <v>5.4</v>
      </c>
      <c r="K50" s="41">
        <f>J50+J51+J52</f>
        <v>5.4</v>
      </c>
    </row>
    <row r="51" spans="1:11" x14ac:dyDescent="0.3">
      <c r="A51" s="41"/>
      <c r="B51" s="39"/>
      <c r="C51" s="23" t="s">
        <v>19</v>
      </c>
      <c r="D51" s="23">
        <v>0</v>
      </c>
      <c r="E51" s="41"/>
      <c r="G51" s="41"/>
      <c r="H51" s="39"/>
      <c r="I51" s="23" t="s">
        <v>19</v>
      </c>
      <c r="J51" s="23">
        <v>0</v>
      </c>
      <c r="K51" s="41"/>
    </row>
    <row r="52" spans="1:11" x14ac:dyDescent="0.3">
      <c r="A52" s="41"/>
      <c r="B52" s="40"/>
      <c r="C52" s="23" t="s">
        <v>20</v>
      </c>
      <c r="D52" s="23">
        <v>0</v>
      </c>
      <c r="E52" s="41"/>
      <c r="G52" s="41"/>
      <c r="H52" s="40"/>
      <c r="I52" s="23" t="s">
        <v>20</v>
      </c>
      <c r="J52" s="23">
        <v>0</v>
      </c>
      <c r="K52" s="41"/>
    </row>
    <row r="53" spans="1:11" x14ac:dyDescent="0.3">
      <c r="A53" s="48">
        <v>2</v>
      </c>
      <c r="B53" s="51">
        <v>45496</v>
      </c>
      <c r="C53" s="14" t="s">
        <v>18</v>
      </c>
      <c r="D53" s="14"/>
      <c r="E53" s="47">
        <f>D53+D54+D55+D56</f>
        <v>66.599999999999994</v>
      </c>
      <c r="G53" s="48">
        <v>2</v>
      </c>
      <c r="H53" s="51">
        <v>45496</v>
      </c>
      <c r="I53" s="14" t="s">
        <v>18</v>
      </c>
      <c r="J53" s="14"/>
      <c r="K53" s="47">
        <f>J53+J54+J55+J56</f>
        <v>66.599999999999994</v>
      </c>
    </row>
    <row r="54" spans="1:11" x14ac:dyDescent="0.3">
      <c r="A54" s="49"/>
      <c r="B54" s="49"/>
      <c r="C54" s="22" t="s">
        <v>19</v>
      </c>
      <c r="D54" s="22"/>
      <c r="E54" s="47"/>
      <c r="G54" s="49"/>
      <c r="H54" s="49"/>
      <c r="I54" s="22" t="s">
        <v>19</v>
      </c>
      <c r="J54" s="22"/>
      <c r="K54" s="47"/>
    </row>
    <row r="55" spans="1:11" x14ac:dyDescent="0.3">
      <c r="A55" s="49"/>
      <c r="B55" s="49"/>
      <c r="C55" s="22" t="s">
        <v>20</v>
      </c>
      <c r="D55" s="22">
        <v>66.599999999999994</v>
      </c>
      <c r="E55" s="47"/>
      <c r="G55" s="49"/>
      <c r="H55" s="49"/>
      <c r="I55" s="22" t="s">
        <v>20</v>
      </c>
      <c r="J55" s="22">
        <v>66.599999999999994</v>
      </c>
      <c r="K55" s="47"/>
    </row>
    <row r="56" spans="1:11" x14ac:dyDescent="0.3">
      <c r="A56" s="50"/>
      <c r="B56" s="50"/>
      <c r="C56" s="22" t="s">
        <v>22</v>
      </c>
      <c r="D56" s="22"/>
      <c r="E56" s="47"/>
      <c r="G56" s="50"/>
      <c r="H56" s="50"/>
      <c r="I56" s="22" t="s">
        <v>22</v>
      </c>
      <c r="J56" s="22"/>
      <c r="K56" s="47"/>
    </row>
    <row r="57" spans="1:11" x14ac:dyDescent="0.3">
      <c r="A57" s="41">
        <v>3</v>
      </c>
      <c r="B57" s="38">
        <v>45497</v>
      </c>
      <c r="C57" s="23" t="s">
        <v>18</v>
      </c>
      <c r="D57" s="23">
        <v>5.2</v>
      </c>
      <c r="E57" s="41">
        <f>D57+D58+D59</f>
        <v>58</v>
      </c>
      <c r="G57" s="41">
        <v>3</v>
      </c>
      <c r="H57" s="38">
        <v>45497</v>
      </c>
      <c r="I57" s="23" t="s">
        <v>18</v>
      </c>
      <c r="J57" s="23">
        <v>5.2</v>
      </c>
      <c r="K57" s="41">
        <f>J57+J58+J59</f>
        <v>58</v>
      </c>
    </row>
    <row r="58" spans="1:11" x14ac:dyDescent="0.3">
      <c r="A58" s="41"/>
      <c r="B58" s="39"/>
      <c r="C58" s="23" t="s">
        <v>19</v>
      </c>
      <c r="D58" s="23">
        <v>6.3</v>
      </c>
      <c r="E58" s="41"/>
      <c r="G58" s="41"/>
      <c r="H58" s="39"/>
      <c r="I58" s="23" t="s">
        <v>19</v>
      </c>
      <c r="J58" s="23">
        <v>6.3</v>
      </c>
      <c r="K58" s="41"/>
    </row>
    <row r="59" spans="1:11" x14ac:dyDescent="0.3">
      <c r="A59" s="41"/>
      <c r="B59" s="40"/>
      <c r="C59" s="23" t="s">
        <v>20</v>
      </c>
      <c r="D59" s="23">
        <v>46.5</v>
      </c>
      <c r="E59" s="41"/>
      <c r="G59" s="41"/>
      <c r="H59" s="40"/>
      <c r="I59" s="23" t="s">
        <v>20</v>
      </c>
      <c r="J59" s="23">
        <v>46.5</v>
      </c>
      <c r="K59" s="41"/>
    </row>
    <row r="60" spans="1:11" x14ac:dyDescent="0.3">
      <c r="A60" s="42">
        <v>4</v>
      </c>
      <c r="B60" s="43">
        <v>45498</v>
      </c>
      <c r="C60" s="14" t="s">
        <v>18</v>
      </c>
      <c r="D60" s="14">
        <v>44</v>
      </c>
      <c r="E60" s="42">
        <f>D60+D61+D62</f>
        <v>64</v>
      </c>
      <c r="G60" s="42">
        <v>4</v>
      </c>
      <c r="H60" s="43">
        <v>45498</v>
      </c>
      <c r="I60" s="14" t="s">
        <v>18</v>
      </c>
      <c r="J60" s="14">
        <v>44</v>
      </c>
      <c r="K60" s="42">
        <f>J60+J61+J62</f>
        <v>64</v>
      </c>
    </row>
    <row r="61" spans="1:11" x14ac:dyDescent="0.3">
      <c r="A61" s="42"/>
      <c r="B61" s="44"/>
      <c r="C61" s="14" t="s">
        <v>19</v>
      </c>
      <c r="D61" s="14">
        <v>20</v>
      </c>
      <c r="E61" s="42"/>
      <c r="G61" s="42"/>
      <c r="H61" s="44"/>
      <c r="I61" s="14" t="s">
        <v>19</v>
      </c>
      <c r="J61" s="14">
        <v>20</v>
      </c>
      <c r="K61" s="42"/>
    </row>
    <row r="62" spans="1:11" x14ac:dyDescent="0.3">
      <c r="A62" s="42"/>
      <c r="B62" s="45"/>
      <c r="C62" s="14" t="s">
        <v>20</v>
      </c>
      <c r="D62" s="14"/>
      <c r="E62" s="42"/>
      <c r="G62" s="42"/>
      <c r="H62" s="45"/>
      <c r="I62" s="14" t="s">
        <v>20</v>
      </c>
      <c r="J62" s="14"/>
      <c r="K62" s="42"/>
    </row>
    <row r="63" spans="1:11" x14ac:dyDescent="0.3">
      <c r="A63" s="41">
        <v>5</v>
      </c>
      <c r="B63" s="38">
        <v>45499</v>
      </c>
      <c r="C63" s="23" t="s">
        <v>18</v>
      </c>
      <c r="D63" s="23">
        <v>83</v>
      </c>
      <c r="E63" s="41">
        <f>D63+D64</f>
        <v>83</v>
      </c>
      <c r="G63" s="41">
        <v>5</v>
      </c>
      <c r="H63" s="38">
        <v>45499</v>
      </c>
      <c r="I63" s="23" t="s">
        <v>18</v>
      </c>
      <c r="J63" s="23">
        <v>83</v>
      </c>
      <c r="K63" s="41">
        <f>J63+J64</f>
        <v>83</v>
      </c>
    </row>
    <row r="64" spans="1:11" x14ac:dyDescent="0.3">
      <c r="A64" s="41"/>
      <c r="B64" s="40"/>
      <c r="C64" s="23"/>
      <c r="D64" s="23"/>
      <c r="E64" s="41"/>
      <c r="G64" s="41"/>
      <c r="H64" s="40"/>
      <c r="I64" s="23"/>
      <c r="J64" s="23"/>
      <c r="K64" s="41"/>
    </row>
    <row r="65" spans="1:11" x14ac:dyDescent="0.3">
      <c r="A65" s="42">
        <v>6</v>
      </c>
      <c r="B65" s="43">
        <v>45500</v>
      </c>
      <c r="C65" s="14" t="s">
        <v>18</v>
      </c>
      <c r="D65" s="14">
        <v>68</v>
      </c>
      <c r="E65" s="42">
        <f>D65+D66+D67+D68</f>
        <v>68</v>
      </c>
      <c r="G65" s="42">
        <v>6</v>
      </c>
      <c r="H65" s="43">
        <v>45500</v>
      </c>
      <c r="I65" s="14" t="s">
        <v>18</v>
      </c>
      <c r="J65" s="14">
        <v>68</v>
      </c>
      <c r="K65" s="42">
        <f>J65+J66+J67+J68</f>
        <v>68</v>
      </c>
    </row>
    <row r="66" spans="1:11" x14ac:dyDescent="0.3">
      <c r="A66" s="42"/>
      <c r="B66" s="44"/>
      <c r="C66" s="14" t="s">
        <v>19</v>
      </c>
      <c r="D66" s="14"/>
      <c r="E66" s="42"/>
      <c r="G66" s="42"/>
      <c r="H66" s="44"/>
      <c r="I66" s="14" t="s">
        <v>19</v>
      </c>
      <c r="J66" s="14"/>
      <c r="K66" s="42"/>
    </row>
    <row r="67" spans="1:11" x14ac:dyDescent="0.3">
      <c r="A67" s="42"/>
      <c r="B67" s="44"/>
      <c r="C67" s="14" t="s">
        <v>20</v>
      </c>
      <c r="D67" s="14"/>
      <c r="E67" s="42"/>
      <c r="G67" s="42"/>
      <c r="H67" s="44"/>
      <c r="I67" s="14" t="s">
        <v>20</v>
      </c>
      <c r="J67" s="14"/>
      <c r="K67" s="42"/>
    </row>
    <row r="68" spans="1:11" x14ac:dyDescent="0.3">
      <c r="A68" s="42"/>
      <c r="B68" s="45"/>
      <c r="C68" s="14" t="s">
        <v>22</v>
      </c>
      <c r="D68" s="14"/>
      <c r="E68" s="42"/>
      <c r="G68" s="42"/>
      <c r="H68" s="45"/>
      <c r="I68" s="14" t="s">
        <v>22</v>
      </c>
      <c r="J68" s="14"/>
      <c r="K68" s="42"/>
    </row>
    <row r="69" spans="1:11" x14ac:dyDescent="0.3">
      <c r="A69" s="52">
        <v>7</v>
      </c>
      <c r="B69" s="38">
        <v>45501</v>
      </c>
      <c r="C69" s="14" t="s">
        <v>18</v>
      </c>
      <c r="D69" s="14">
        <v>9.3000000000000007</v>
      </c>
      <c r="E69" s="53">
        <f>SUM(D69:D72)</f>
        <v>55</v>
      </c>
      <c r="G69" s="52">
        <v>7</v>
      </c>
      <c r="H69" s="38">
        <v>45501</v>
      </c>
      <c r="I69" s="14" t="s">
        <v>18</v>
      </c>
      <c r="J69" s="14"/>
      <c r="K69" s="53">
        <v>55</v>
      </c>
    </row>
    <row r="70" spans="1:11" x14ac:dyDescent="0.3">
      <c r="A70" s="39"/>
      <c r="B70" s="39"/>
      <c r="C70" s="14" t="s">
        <v>19</v>
      </c>
      <c r="D70" s="14">
        <v>29.5</v>
      </c>
      <c r="E70" s="44"/>
      <c r="G70" s="39"/>
      <c r="H70" s="39"/>
      <c r="I70" s="14" t="s">
        <v>19</v>
      </c>
      <c r="J70" s="14">
        <v>55</v>
      </c>
      <c r="K70" s="44"/>
    </row>
    <row r="71" spans="1:11" x14ac:dyDescent="0.3">
      <c r="A71" s="39"/>
      <c r="B71" s="39"/>
      <c r="C71" s="14" t="s">
        <v>20</v>
      </c>
      <c r="D71" s="14">
        <v>5</v>
      </c>
      <c r="E71" s="44"/>
      <c r="G71" s="39"/>
      <c r="H71" s="39"/>
      <c r="I71" s="14" t="s">
        <v>20</v>
      </c>
      <c r="J71" s="14"/>
      <c r="K71" s="44"/>
    </row>
    <row r="72" spans="1:11" x14ac:dyDescent="0.3">
      <c r="A72" s="40"/>
      <c r="B72" s="40"/>
      <c r="C72" s="14" t="s">
        <v>22</v>
      </c>
      <c r="D72" s="14">
        <v>11.2</v>
      </c>
      <c r="E72" s="45"/>
      <c r="G72" s="40"/>
      <c r="H72" s="40"/>
      <c r="I72" s="14" t="s">
        <v>22</v>
      </c>
      <c r="J72" s="14"/>
      <c r="K72" s="45"/>
    </row>
    <row r="73" spans="1:11" x14ac:dyDescent="0.3">
      <c r="A73" s="52">
        <v>8</v>
      </c>
      <c r="B73" s="38">
        <v>45502</v>
      </c>
      <c r="C73" s="23" t="s">
        <v>18</v>
      </c>
      <c r="D73" s="23">
        <v>4</v>
      </c>
      <c r="E73" s="52">
        <v>58</v>
      </c>
      <c r="G73" s="52">
        <v>8</v>
      </c>
      <c r="H73" s="38">
        <v>45502</v>
      </c>
      <c r="I73" s="14" t="s">
        <v>18</v>
      </c>
      <c r="J73" s="23"/>
      <c r="K73" s="52">
        <v>79.5</v>
      </c>
    </row>
    <row r="74" spans="1:11" x14ac:dyDescent="0.3">
      <c r="A74" s="39"/>
      <c r="B74" s="39"/>
      <c r="C74" s="23" t="s">
        <v>19</v>
      </c>
      <c r="D74" s="23"/>
      <c r="E74" s="39"/>
      <c r="G74" s="39"/>
      <c r="H74" s="39"/>
      <c r="I74" s="14" t="s">
        <v>19</v>
      </c>
      <c r="J74" s="23">
        <v>79.5</v>
      </c>
      <c r="K74" s="39"/>
    </row>
    <row r="75" spans="1:11" x14ac:dyDescent="0.3">
      <c r="A75" s="39"/>
      <c r="B75" s="39"/>
      <c r="C75" s="23" t="s">
        <v>20</v>
      </c>
      <c r="D75" s="23">
        <v>53</v>
      </c>
      <c r="E75" s="39"/>
      <c r="G75" s="39"/>
      <c r="H75" s="39"/>
      <c r="I75" s="14" t="s">
        <v>20</v>
      </c>
      <c r="J75" s="23"/>
      <c r="K75" s="39"/>
    </row>
    <row r="76" spans="1:11" x14ac:dyDescent="0.3">
      <c r="A76" s="40"/>
      <c r="B76" s="40"/>
      <c r="C76" s="23" t="s">
        <v>22</v>
      </c>
      <c r="D76" s="23"/>
      <c r="E76" s="40"/>
      <c r="G76" s="40"/>
      <c r="H76" s="40"/>
      <c r="I76" s="14" t="s">
        <v>22</v>
      </c>
      <c r="J76" s="23"/>
      <c r="K76" s="40"/>
    </row>
    <row r="77" spans="1:11" x14ac:dyDescent="0.3">
      <c r="A77" s="47">
        <v>9</v>
      </c>
      <c r="B77" s="51">
        <v>45503</v>
      </c>
      <c r="C77" s="22" t="s">
        <v>18</v>
      </c>
      <c r="D77" s="22">
        <v>63</v>
      </c>
      <c r="E77" s="47">
        <v>63</v>
      </c>
      <c r="G77" s="47">
        <v>9</v>
      </c>
      <c r="H77" s="51">
        <v>45503</v>
      </c>
      <c r="I77" s="14" t="s">
        <v>18</v>
      </c>
      <c r="J77" s="22">
        <v>56</v>
      </c>
      <c r="K77" s="47">
        <v>56</v>
      </c>
    </row>
    <row r="78" spans="1:11" x14ac:dyDescent="0.3">
      <c r="A78" s="47"/>
      <c r="B78" s="49"/>
      <c r="C78" s="22" t="s">
        <v>19</v>
      </c>
      <c r="D78" s="22"/>
      <c r="E78" s="47"/>
      <c r="G78" s="47"/>
      <c r="H78" s="49"/>
      <c r="I78" s="14" t="s">
        <v>19</v>
      </c>
      <c r="J78" s="22"/>
      <c r="K78" s="47"/>
    </row>
    <row r="79" spans="1:11" x14ac:dyDescent="0.3">
      <c r="A79" s="47"/>
      <c r="B79" s="50"/>
      <c r="C79" s="22" t="s">
        <v>20</v>
      </c>
      <c r="D79" s="22"/>
      <c r="E79" s="47"/>
      <c r="G79" s="47"/>
      <c r="H79" s="50"/>
      <c r="I79" s="14" t="s">
        <v>20</v>
      </c>
      <c r="J79" s="22"/>
      <c r="K79" s="47"/>
    </row>
    <row r="80" spans="1:11" x14ac:dyDescent="0.3">
      <c r="A80" s="41">
        <v>10</v>
      </c>
      <c r="B80" s="38">
        <v>45504</v>
      </c>
      <c r="C80" s="23" t="s">
        <v>18</v>
      </c>
      <c r="D80" s="23">
        <v>38</v>
      </c>
      <c r="E80" s="41">
        <v>38</v>
      </c>
      <c r="G80" s="41"/>
      <c r="H80" s="38"/>
      <c r="I80" s="23"/>
      <c r="J80" s="23"/>
      <c r="K80" s="41"/>
    </row>
    <row r="81" spans="1:12" x14ac:dyDescent="0.3">
      <c r="A81" s="41"/>
      <c r="B81" s="39"/>
      <c r="C81" s="23" t="s">
        <v>19</v>
      </c>
      <c r="D81" s="23"/>
      <c r="E81" s="41"/>
      <c r="G81" s="41"/>
      <c r="H81" s="39"/>
      <c r="I81" s="23"/>
      <c r="J81" s="23"/>
      <c r="K81" s="41"/>
    </row>
    <row r="82" spans="1:12" x14ac:dyDescent="0.3">
      <c r="A82" s="41"/>
      <c r="B82" s="40"/>
      <c r="C82" s="23" t="s">
        <v>20</v>
      </c>
      <c r="D82" s="23"/>
      <c r="E82" s="41"/>
      <c r="G82" s="41"/>
      <c r="H82" s="40"/>
      <c r="I82" s="23"/>
      <c r="J82" s="23"/>
      <c r="K82" s="41"/>
    </row>
    <row r="84" spans="1:12" x14ac:dyDescent="0.3">
      <c r="A84" s="34" t="s">
        <v>25</v>
      </c>
      <c r="B84" s="35"/>
      <c r="C84" s="35"/>
      <c r="D84" s="35"/>
      <c r="E84" s="36"/>
    </row>
    <row r="85" spans="1:12" x14ac:dyDescent="0.3">
      <c r="A85" s="14" t="s">
        <v>26</v>
      </c>
      <c r="B85" s="14" t="s">
        <v>27</v>
      </c>
      <c r="C85" s="14" t="s">
        <v>28</v>
      </c>
      <c r="D85" s="14" t="s">
        <v>29</v>
      </c>
      <c r="E85" s="14" t="s">
        <v>30</v>
      </c>
      <c r="G85" s="34" t="s">
        <v>25</v>
      </c>
      <c r="H85" s="35"/>
      <c r="I85" s="35"/>
      <c r="J85" s="35"/>
      <c r="K85" s="36"/>
    </row>
    <row r="86" spans="1:12" x14ac:dyDescent="0.3">
      <c r="A86" s="23" t="s">
        <v>31</v>
      </c>
      <c r="B86" s="23">
        <f>D50+D53+D57+D60+D63+D65+D69+D73+D77+D80</f>
        <v>319.89999999999998</v>
      </c>
      <c r="C86" s="23">
        <f>D78+D74+D70+D66+D61+D58+D54+D51+D81</f>
        <v>55.8</v>
      </c>
      <c r="D86" s="23">
        <f>D71+D62+D59+D55+D52+D82+D75</f>
        <v>171.1</v>
      </c>
      <c r="E86" s="23">
        <f>D76+D72+D68+D56</f>
        <v>11.2</v>
      </c>
      <c r="G86" s="14" t="s">
        <v>26</v>
      </c>
      <c r="H86" s="14" t="s">
        <v>27</v>
      </c>
      <c r="I86" s="14" t="s">
        <v>28</v>
      </c>
      <c r="J86" s="14" t="s">
        <v>29</v>
      </c>
      <c r="K86" s="14" t="s">
        <v>30</v>
      </c>
    </row>
    <row r="87" spans="1:12" x14ac:dyDescent="0.3">
      <c r="A87" s="14" t="s">
        <v>32</v>
      </c>
      <c r="B87" s="24">
        <f>B86/F92</f>
        <v>0.57227191413237921</v>
      </c>
      <c r="C87" s="24">
        <f>C86/F92</f>
        <v>9.9821109123434698E-2</v>
      </c>
      <c r="D87" s="24">
        <f>D86/F92</f>
        <v>0.30608228980322</v>
      </c>
      <c r="E87" s="24">
        <f>E86/F92</f>
        <v>2.0035778175313056E-2</v>
      </c>
      <c r="G87" s="23" t="s">
        <v>31</v>
      </c>
      <c r="H87" s="23">
        <f>J50+J53+J57+J60+J63+J65+J69+J73+J77</f>
        <v>261.60000000000002</v>
      </c>
      <c r="I87" s="23">
        <f>J51+J54+J58+J61+J66+J70+J74+J78</f>
        <v>160.80000000000001</v>
      </c>
      <c r="J87" s="23">
        <f>J52+J55+J59+J62+J67+J71+J75+J79</f>
        <v>113.1</v>
      </c>
      <c r="K87" s="23">
        <f>J56+J68+J72+J76</f>
        <v>0</v>
      </c>
    </row>
    <row r="88" spans="1:12" x14ac:dyDescent="0.3">
      <c r="A88" s="23" t="s">
        <v>33</v>
      </c>
      <c r="B88" s="23">
        <v>0.8</v>
      </c>
      <c r="C88" s="23">
        <v>1</v>
      </c>
      <c r="D88" s="23">
        <v>1.2</v>
      </c>
      <c r="E88" s="23">
        <v>1.5</v>
      </c>
      <c r="G88" s="14" t="s">
        <v>32</v>
      </c>
      <c r="H88" s="24">
        <f>H87/L94</f>
        <v>0.48851540616246503</v>
      </c>
      <c r="I88" s="24">
        <f>I87/L94</f>
        <v>0.30028011204481797</v>
      </c>
      <c r="J88" s="24">
        <f>J87/L94</f>
        <v>0.21120448179271709</v>
      </c>
      <c r="K88" s="24">
        <f>K87/L94</f>
        <v>0</v>
      </c>
    </row>
    <row r="89" spans="1:12" x14ac:dyDescent="0.3">
      <c r="G89" s="23" t="s">
        <v>33</v>
      </c>
      <c r="H89" s="23">
        <v>0.8</v>
      </c>
      <c r="I89" s="23">
        <v>1</v>
      </c>
      <c r="J89" s="23">
        <v>1.2</v>
      </c>
      <c r="K89" s="23">
        <v>1.5</v>
      </c>
    </row>
    <row r="90" spans="1:12" x14ac:dyDescent="0.3">
      <c r="A90" s="16" t="s">
        <v>33</v>
      </c>
      <c r="B90" s="16" t="s">
        <v>34</v>
      </c>
      <c r="C90" s="16" t="s">
        <v>35</v>
      </c>
      <c r="D90" s="16" t="s">
        <v>36</v>
      </c>
      <c r="E90" s="16" t="s">
        <v>37</v>
      </c>
    </row>
    <row r="91" spans="1:12" x14ac:dyDescent="0.3">
      <c r="A91" s="25">
        <f>B87*B88+C87*C88+D87*D88+E87*E88</f>
        <v>0.95499105545617169</v>
      </c>
      <c r="B91" s="22">
        <v>0</v>
      </c>
      <c r="C91" s="22">
        <v>10</v>
      </c>
      <c r="D91" s="22">
        <v>500</v>
      </c>
      <c r="E91" s="22">
        <v>10</v>
      </c>
      <c r="F91" s="16" t="s">
        <v>38</v>
      </c>
    </row>
    <row r="92" spans="1:12" x14ac:dyDescent="0.3">
      <c r="F92" s="22">
        <f>SUM(E50:E82)</f>
        <v>559</v>
      </c>
    </row>
    <row r="93" spans="1:12" x14ac:dyDescent="0.3">
      <c r="B93" s="11" t="s">
        <v>7</v>
      </c>
      <c r="C93" s="26">
        <f>((F92*A91+B91)*10)/(C91*D91)</f>
        <v>1.06768</v>
      </c>
      <c r="G93" s="16" t="s">
        <v>33</v>
      </c>
      <c r="H93" s="16" t="s">
        <v>34</v>
      </c>
      <c r="I93" s="16" t="s">
        <v>35</v>
      </c>
      <c r="J93" s="16" t="s">
        <v>36</v>
      </c>
      <c r="K93" s="16" t="s">
        <v>37</v>
      </c>
      <c r="L93" s="16" t="s">
        <v>38</v>
      </c>
    </row>
    <row r="94" spans="1:12" x14ac:dyDescent="0.3">
      <c r="G94" s="25">
        <f>H88*H89+I88*I89+J88*J89+K88*K89</f>
        <v>0.9445378151260504</v>
      </c>
      <c r="H94" s="22">
        <v>0</v>
      </c>
      <c r="I94" s="22">
        <v>9</v>
      </c>
      <c r="J94" s="22">
        <v>500</v>
      </c>
      <c r="K94" s="22">
        <v>10</v>
      </c>
      <c r="L94" s="22">
        <f>K50+K53+K57+K60+K63+K65+K69+K73+K77</f>
        <v>535.5</v>
      </c>
    </row>
    <row r="96" spans="1:12" x14ac:dyDescent="0.3">
      <c r="H96" s="11" t="s">
        <v>7</v>
      </c>
      <c r="I96" s="26">
        <f>((L94*G94+H94)*10)/(I94*J94)</f>
        <v>1.1240000000000001</v>
      </c>
    </row>
  </sheetData>
  <mergeCells count="67">
    <mergeCell ref="G77:G79"/>
    <mergeCell ref="H77:H79"/>
    <mergeCell ref="K77:K79"/>
    <mergeCell ref="G80:G82"/>
    <mergeCell ref="H80:H82"/>
    <mergeCell ref="K80:K82"/>
    <mergeCell ref="G69:G72"/>
    <mergeCell ref="H69:H72"/>
    <mergeCell ref="K69:K72"/>
    <mergeCell ref="G73:G76"/>
    <mergeCell ref="H73:H76"/>
    <mergeCell ref="K73:K76"/>
    <mergeCell ref="A84:E84"/>
    <mergeCell ref="B69:B72"/>
    <mergeCell ref="A69:A72"/>
    <mergeCell ref="E69:E72"/>
    <mergeCell ref="B73:B76"/>
    <mergeCell ref="A73:A76"/>
    <mergeCell ref="E73:E76"/>
    <mergeCell ref="E80:E82"/>
    <mergeCell ref="B80:B82"/>
    <mergeCell ref="A80:A82"/>
    <mergeCell ref="E77:E79"/>
    <mergeCell ref="B77:B79"/>
    <mergeCell ref="A77:A79"/>
    <mergeCell ref="A53:A56"/>
    <mergeCell ref="B53:B56"/>
    <mergeCell ref="E53:E56"/>
    <mergeCell ref="G53:G56"/>
    <mergeCell ref="H53:H56"/>
    <mergeCell ref="E57:E59"/>
    <mergeCell ref="B57:B59"/>
    <mergeCell ref="A57:A59"/>
    <mergeCell ref="G60:G62"/>
    <mergeCell ref="G57:G59"/>
    <mergeCell ref="E65:E68"/>
    <mergeCell ref="B65:B68"/>
    <mergeCell ref="A65:A68"/>
    <mergeCell ref="A20:D20"/>
    <mergeCell ref="A1:D1"/>
    <mergeCell ref="A18:D18"/>
    <mergeCell ref="E50:E52"/>
    <mergeCell ref="A50:A52"/>
    <mergeCell ref="B50:B52"/>
    <mergeCell ref="A48:E48"/>
    <mergeCell ref="E60:E62"/>
    <mergeCell ref="B60:B62"/>
    <mergeCell ref="A60:A62"/>
    <mergeCell ref="E63:E64"/>
    <mergeCell ref="B63:B64"/>
    <mergeCell ref="A63:A64"/>
    <mergeCell ref="G85:K85"/>
    <mergeCell ref="G48:K48"/>
    <mergeCell ref="H50:H52"/>
    <mergeCell ref="K50:K52"/>
    <mergeCell ref="G50:G52"/>
    <mergeCell ref="H57:H59"/>
    <mergeCell ref="K57:K59"/>
    <mergeCell ref="K53:K56"/>
    <mergeCell ref="H60:H62"/>
    <mergeCell ref="K60:K62"/>
    <mergeCell ref="G63:G64"/>
    <mergeCell ref="H63:H64"/>
    <mergeCell ref="K63:K64"/>
    <mergeCell ref="G65:G68"/>
    <mergeCell ref="H65:H68"/>
    <mergeCell ref="K65:K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Дмитрий Васин</cp:lastModifiedBy>
  <dcterms:created xsi:type="dcterms:W3CDTF">2015-06-05T18:19:34Z</dcterms:created>
  <dcterms:modified xsi:type="dcterms:W3CDTF">2024-02-26T13:23:48Z</dcterms:modified>
</cp:coreProperties>
</file>