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sha\Desktop\Вел\КУРСОВАЯ\Кавказ\дело пошло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1" l="1"/>
  <c r="D45" i="1"/>
  <c r="C45" i="1"/>
  <c r="B45" i="1"/>
  <c r="A49" i="1" l="1"/>
  <c r="H24" i="1" l="1"/>
  <c r="H23" i="1"/>
  <c r="H7" i="1"/>
  <c r="D15" i="1" l="1"/>
  <c r="H6" i="1"/>
  <c r="H5" i="1" l="1"/>
  <c r="J24" i="1" l="1"/>
  <c r="D32" i="1" l="1"/>
  <c r="J25" i="1"/>
  <c r="G28" i="1" s="1"/>
  <c r="J28" i="1" s="1"/>
  <c r="J8" i="1"/>
  <c r="G11" i="1" s="1"/>
  <c r="J11" i="1" l="1"/>
</calcChain>
</file>

<file path=xl/sharedStrings.xml><?xml version="1.0" encoding="utf-8"?>
<sst xmlns="http://schemas.openxmlformats.org/spreadsheetml/2006/main" count="97" uniqueCount="60">
  <si>
    <t>Основной маршрут</t>
  </si>
  <si>
    <t>Наименование ПП</t>
  </si>
  <si>
    <t>КТ</t>
  </si>
  <si>
    <t>Баллы</t>
  </si>
  <si>
    <t>Итого:</t>
  </si>
  <si>
    <t>S</t>
  </si>
  <si>
    <t>I</t>
  </si>
  <si>
    <t>A</t>
  </si>
  <si>
    <t>KC</t>
  </si>
  <si>
    <t>Надо для 3 к.с.</t>
  </si>
  <si>
    <t>18-34</t>
  </si>
  <si>
    <t>Сумма баллов:</t>
  </si>
  <si>
    <t>Макс кол-во баллов в зачет:</t>
  </si>
  <si>
    <t>Итого в зачет:</t>
  </si>
  <si>
    <t>По мокрому</t>
  </si>
  <si>
    <t>3 к.с.</t>
  </si>
  <si>
    <t>?Черниговское-Октябрьский</t>
  </si>
  <si>
    <t>2 к.с.</t>
  </si>
  <si>
    <t>1 к.с.</t>
  </si>
  <si>
    <t>?подъём а/д 91н-085</t>
  </si>
  <si>
    <t>перевал Бандитский (утв.)</t>
  </si>
  <si>
    <t xml:space="preserve"> траверс Хребта Гуам (утв.)</t>
  </si>
  <si>
    <t xml:space="preserve"> траверс Хаймаши (утв.)</t>
  </si>
  <si>
    <t xml:space="preserve"> подъём вдоль р. Баксан (утв.)</t>
  </si>
  <si>
    <t xml:space="preserve"> траверс Верхняя Ермоловка (утв.)</t>
  </si>
  <si>
    <t xml:space="preserve"> траверс Скалистого хребта (утв.)</t>
  </si>
  <si>
    <t xml:space="preserve">   подъём вдоль р. Баксан 1 к.с.</t>
  </si>
  <si>
    <t xml:space="preserve">   траверс Верхняя Ермоловка</t>
  </si>
  <si>
    <t xml:space="preserve">Запасной  маршрут </t>
  </si>
  <si>
    <t xml:space="preserve">  подъём а/д 91н-085 1 к.с.</t>
  </si>
  <si>
    <t>траверс??</t>
  </si>
  <si>
    <t xml:space="preserve"> перевал траверс? Мостовской-Хамкетинская</t>
  </si>
  <si>
    <t xml:space="preserve">  траверс ? от Мостовского до Майкопа</t>
  </si>
  <si>
    <t xml:space="preserve"> траверс Хребта Гуам </t>
  </si>
  <si>
    <t xml:space="preserve">перевал Бандитский </t>
  </si>
  <si>
    <t xml:space="preserve"> траверс Скалистого хребта </t>
  </si>
  <si>
    <t xml:space="preserve"> траверс ?? от Кёнделен до Сармаково</t>
  </si>
  <si>
    <t xml:space="preserve">Покрытие 787 км </t>
  </si>
  <si>
    <t>кач-во дороги</t>
  </si>
  <si>
    <t>выс</t>
  </si>
  <si>
    <t>хор</t>
  </si>
  <si>
    <t>средн</t>
  </si>
  <si>
    <t>низк</t>
  </si>
  <si>
    <t>км</t>
  </si>
  <si>
    <t>m</t>
  </si>
  <si>
    <t>Кэп</t>
  </si>
  <si>
    <t xml:space="preserve">189 км </t>
  </si>
  <si>
    <t xml:space="preserve">598 км </t>
  </si>
  <si>
    <t xml:space="preserve">асфальт </t>
  </si>
  <si>
    <t>ЛП</t>
  </si>
  <si>
    <t>Тф</t>
  </si>
  <si>
    <t>Lн</t>
  </si>
  <si>
    <t>Тн</t>
  </si>
  <si>
    <t>Lф</t>
  </si>
  <si>
    <t>Общий пробег по разным типам дорог ДЛЯ ЗАПАСНОГО ВАРИАНТА</t>
  </si>
  <si>
    <t>не асфальт ВСЯКО РАЗНО</t>
  </si>
  <si>
    <t>1 ночёвка на турбазе</t>
  </si>
  <si>
    <r>
      <t xml:space="preserve">где </t>
    </r>
    <r>
      <rPr>
        <b/>
        <sz val="11"/>
        <color theme="1"/>
        <rFont val="Calibri"/>
        <family val="2"/>
        <charset val="204"/>
        <scheme val="minor"/>
      </rPr>
      <t>I</t>
    </r>
    <r>
      <rPr>
        <sz val="11"/>
        <color theme="1"/>
        <rFont val="Calibri"/>
        <family val="2"/>
        <scheme val="minor"/>
      </rPr>
      <t>=(787*0,85+0)*10/(15*500)=0,89 ну по факту, если посчитать прям хорошо, то будет выше</t>
    </r>
  </si>
  <si>
    <r>
      <rPr>
        <b/>
        <sz val="11"/>
        <color theme="1"/>
        <rFont val="Calibri"/>
        <family val="2"/>
        <charset val="204"/>
        <scheme val="minor"/>
      </rPr>
      <t xml:space="preserve">A </t>
    </r>
    <r>
      <rPr>
        <sz val="11"/>
        <color theme="1"/>
        <rFont val="Calibri"/>
        <family val="2"/>
        <scheme val="minor"/>
      </rPr>
      <t>посчитано с учётом  одной днёвки на турбазе</t>
    </r>
  </si>
  <si>
    <t>где I=(823 км*0,8 (минималка ж?)+0)*10/(15*500)=0,877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</si>
</sst>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3" borderId="1" xfId="0" applyFill="1" applyBorder="1" applyAlignment="1">
      <alignment horizontal="center"/>
    </xf>
    <xf numFmtId="0" fontId="6" fillId="3" borderId="1" xfId="0" applyFont="1" applyFill="1" applyBorder="1"/>
    <xf numFmtId="0" fontId="0" fillId="3" borderId="0" xfId="0" applyFill="1"/>
    <xf numFmtId="0" fontId="7" fillId="2" borderId="1" xfId="0" applyFont="1" applyFill="1" applyBorder="1" applyAlignment="1">
      <alignment horizontal="center" vertical="center"/>
    </xf>
    <xf numFmtId="0" fontId="0" fillId="0" borderId="0" xfId="0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5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/>
    <xf numFmtId="0" fontId="5" fillId="3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0" fillId="4" borderId="1" xfId="0" applyFill="1" applyBorder="1"/>
    <xf numFmtId="0" fontId="0" fillId="3" borderId="1" xfId="0" applyFill="1" applyBorder="1"/>
    <xf numFmtId="0" fontId="7" fillId="0" borderId="0" xfId="0" applyFont="1"/>
    <xf numFmtId="0" fontId="4" fillId="3" borderId="1" xfId="0" applyFont="1" applyFill="1" applyBorder="1"/>
    <xf numFmtId="0" fontId="4" fillId="0" borderId="1" xfId="0" applyFont="1" applyBorder="1"/>
    <xf numFmtId="0" fontId="3" fillId="3" borderId="1" xfId="0" applyFont="1" applyFill="1" applyBorder="1"/>
    <xf numFmtId="0" fontId="3" fillId="0" borderId="1" xfId="0" applyFont="1" applyBorder="1"/>
    <xf numFmtId="0" fontId="7" fillId="4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right"/>
    </xf>
    <xf numFmtId="0" fontId="7" fillId="5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" xfId="0" applyFont="1" applyFill="1" applyBorder="1"/>
    <xf numFmtId="0" fontId="2" fillId="0" borderId="1" xfId="0" applyFont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7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zoomScale="107" zoomScaleNormal="107" workbookViewId="0">
      <selection activeCell="G17" sqref="G17"/>
    </sheetView>
  </sheetViews>
  <sheetFormatPr defaultRowHeight="15" x14ac:dyDescent="0.25"/>
  <cols>
    <col min="1" max="1" width="13.28515625" customWidth="1"/>
    <col min="2" max="2" width="57.5703125" customWidth="1"/>
    <col min="3" max="3" width="15.140625" customWidth="1"/>
    <col min="4" max="4" width="10.7109375" bestFit="1" customWidth="1"/>
    <col min="5" max="6" width="13.42578125" customWidth="1"/>
    <col min="7" max="7" width="13.85546875" customWidth="1"/>
    <col min="8" max="8" width="15.85546875" customWidth="1"/>
    <col min="9" max="9" width="17.140625" customWidth="1"/>
    <col min="10" max="10" width="13.7109375" customWidth="1"/>
    <col min="11" max="11" width="12.85546875" customWidth="1"/>
    <col min="12" max="12" width="22.28515625" customWidth="1"/>
  </cols>
  <sheetData>
    <row r="1" spans="1:12" ht="25.15" customHeight="1" x14ac:dyDescent="0.25">
      <c r="A1" s="49" t="s">
        <v>0</v>
      </c>
      <c r="B1" s="49"/>
      <c r="C1" s="49"/>
      <c r="D1" s="49"/>
    </row>
    <row r="2" spans="1:12" ht="60" customHeight="1" x14ac:dyDescent="0.25">
      <c r="A2" s="3"/>
      <c r="B2" s="4" t="s">
        <v>1</v>
      </c>
      <c r="C2" s="5" t="s">
        <v>2</v>
      </c>
      <c r="D2" s="5" t="s">
        <v>3</v>
      </c>
      <c r="E2" s="5" t="s">
        <v>14</v>
      </c>
      <c r="F2" s="11"/>
      <c r="G2" s="11"/>
    </row>
    <row r="3" spans="1:12" ht="22.15" customHeight="1" x14ac:dyDescent="0.25">
      <c r="A3" s="7">
        <v>1</v>
      </c>
      <c r="B3" s="24" t="s">
        <v>20</v>
      </c>
      <c r="C3" s="7" t="s">
        <v>15</v>
      </c>
      <c r="D3" s="7">
        <v>4.62</v>
      </c>
      <c r="E3" s="28">
        <v>6</v>
      </c>
      <c r="F3" s="23"/>
    </row>
    <row r="4" spans="1:12" ht="31.15" customHeight="1" x14ac:dyDescent="0.25">
      <c r="A4" s="2">
        <v>2</v>
      </c>
      <c r="B4" s="25" t="s">
        <v>21</v>
      </c>
      <c r="C4" s="2" t="s">
        <v>15</v>
      </c>
      <c r="D4" s="2">
        <v>6.29</v>
      </c>
      <c r="E4" s="27">
        <v>7.95</v>
      </c>
      <c r="F4" s="23"/>
      <c r="G4" s="12" t="s">
        <v>2</v>
      </c>
      <c r="H4" s="12" t="s">
        <v>11</v>
      </c>
      <c r="I4" s="13" t="s">
        <v>12</v>
      </c>
      <c r="J4" s="13" t="s">
        <v>13</v>
      </c>
      <c r="K4" s="23"/>
      <c r="L4" s="23"/>
    </row>
    <row r="5" spans="1:12" s="9" customFormat="1" ht="22.15" customHeight="1" x14ac:dyDescent="0.25">
      <c r="A5" s="7">
        <v>3</v>
      </c>
      <c r="B5" s="24" t="s">
        <v>16</v>
      </c>
      <c r="C5" s="7" t="s">
        <v>17</v>
      </c>
      <c r="D5" s="7">
        <v>3.5</v>
      </c>
      <c r="E5" s="28"/>
      <c r="F5" s="23"/>
      <c r="G5" s="14">
        <v>1</v>
      </c>
      <c r="H5" s="14">
        <f>D7+D10</f>
        <v>2.68</v>
      </c>
      <c r="I5" s="14">
        <v>3</v>
      </c>
      <c r="J5" s="14">
        <v>2.68</v>
      </c>
      <c r="K5" s="23"/>
      <c r="L5" s="23"/>
    </row>
    <row r="6" spans="1:12" ht="22.15" customHeight="1" x14ac:dyDescent="0.25">
      <c r="A6" s="2">
        <v>4</v>
      </c>
      <c r="B6" s="25" t="s">
        <v>22</v>
      </c>
      <c r="C6" s="2" t="s">
        <v>15</v>
      </c>
      <c r="D6" s="2">
        <v>6.38</v>
      </c>
      <c r="E6" s="27">
        <v>7.96</v>
      </c>
      <c r="F6" s="23"/>
      <c r="G6" s="14">
        <v>2</v>
      </c>
      <c r="H6" s="14">
        <f>D5+D8+D11+D12+D13</f>
        <v>14.719999999999999</v>
      </c>
      <c r="I6" s="14">
        <v>7</v>
      </c>
      <c r="J6" s="14">
        <v>7</v>
      </c>
      <c r="K6" s="23"/>
      <c r="L6" s="23"/>
    </row>
    <row r="7" spans="1:12" s="9" customFormat="1" ht="22.15" customHeight="1" x14ac:dyDescent="0.25">
      <c r="A7" s="7">
        <v>5</v>
      </c>
      <c r="B7" s="24" t="s">
        <v>23</v>
      </c>
      <c r="C7" s="7" t="s">
        <v>18</v>
      </c>
      <c r="D7" s="7">
        <v>1.35</v>
      </c>
      <c r="E7" s="28">
        <v>1.68</v>
      </c>
      <c r="F7" s="23"/>
      <c r="G7" s="14">
        <v>3</v>
      </c>
      <c r="H7" s="14">
        <f>D3+D4+D6+D9+D14+D12</f>
        <v>27.66</v>
      </c>
      <c r="I7" s="14">
        <v>24</v>
      </c>
      <c r="J7" s="14">
        <v>24</v>
      </c>
      <c r="K7" s="23"/>
      <c r="L7" s="23"/>
    </row>
    <row r="8" spans="1:12" ht="27.6" customHeight="1" x14ac:dyDescent="0.25">
      <c r="A8" s="2">
        <v>6</v>
      </c>
      <c r="B8" s="26" t="s">
        <v>24</v>
      </c>
      <c r="C8" s="2" t="s">
        <v>17</v>
      </c>
      <c r="D8" s="2">
        <v>3.13</v>
      </c>
      <c r="E8" s="27"/>
      <c r="F8" s="23"/>
      <c r="I8" s="10" t="s">
        <v>5</v>
      </c>
      <c r="J8" s="10">
        <f>J5+J6+J7</f>
        <v>33.68</v>
      </c>
      <c r="K8" s="23"/>
      <c r="L8" s="23"/>
    </row>
    <row r="9" spans="1:12" s="9" customFormat="1" ht="22.15" customHeight="1" x14ac:dyDescent="0.25">
      <c r="A9" s="7">
        <v>7</v>
      </c>
      <c r="B9" s="24" t="s">
        <v>25</v>
      </c>
      <c r="C9" s="7" t="s">
        <v>15</v>
      </c>
      <c r="D9" s="7">
        <v>5.43</v>
      </c>
      <c r="E9" s="22">
        <v>5.74</v>
      </c>
      <c r="F9" s="23"/>
      <c r="G9" s="23"/>
      <c r="H9" s="23"/>
      <c r="I9" s="23"/>
      <c r="J9" s="23"/>
      <c r="K9" s="23"/>
      <c r="L9" s="23"/>
    </row>
    <row r="10" spans="1:12" ht="22.15" customHeight="1" x14ac:dyDescent="0.25">
      <c r="A10" s="2">
        <v>8</v>
      </c>
      <c r="B10" s="25" t="s">
        <v>19</v>
      </c>
      <c r="C10" s="2" t="s">
        <v>18</v>
      </c>
      <c r="D10" s="2">
        <v>1.33</v>
      </c>
      <c r="E10" s="21"/>
      <c r="G10" s="15" t="s">
        <v>5</v>
      </c>
      <c r="H10" s="15" t="s">
        <v>6</v>
      </c>
      <c r="I10" s="15" t="s">
        <v>7</v>
      </c>
      <c r="J10" s="10" t="s">
        <v>8</v>
      </c>
      <c r="K10" s="23"/>
      <c r="L10" s="23"/>
    </row>
    <row r="11" spans="1:12" s="9" customFormat="1" ht="22.15" customHeight="1" x14ac:dyDescent="0.25">
      <c r="A11" s="7">
        <v>9</v>
      </c>
      <c r="B11" s="32" t="s">
        <v>30</v>
      </c>
      <c r="C11" s="7" t="s">
        <v>17</v>
      </c>
      <c r="D11" s="7">
        <v>3.15</v>
      </c>
      <c r="E11" s="22"/>
      <c r="F11" s="23"/>
      <c r="G11" s="16">
        <f>J8</f>
        <v>33.68</v>
      </c>
      <c r="H11" s="16">
        <v>0.8</v>
      </c>
      <c r="I11" s="16">
        <v>0.78</v>
      </c>
      <c r="J11" s="17">
        <f>G11*H11*I11</f>
        <v>21.016320000000004</v>
      </c>
      <c r="K11" s="23"/>
      <c r="L11" s="23"/>
    </row>
    <row r="12" spans="1:12" ht="22.15" customHeight="1" x14ac:dyDescent="0.25">
      <c r="A12" s="2">
        <v>10</v>
      </c>
      <c r="B12" s="42" t="s">
        <v>32</v>
      </c>
      <c r="C12" s="2" t="s">
        <v>15</v>
      </c>
      <c r="D12" s="2">
        <v>4.9400000000000004</v>
      </c>
      <c r="E12" s="2"/>
      <c r="H12" s="20" t="s">
        <v>9</v>
      </c>
      <c r="I12" s="20"/>
      <c r="J12" s="20" t="s">
        <v>10</v>
      </c>
      <c r="K12" s="23"/>
      <c r="L12" s="23"/>
    </row>
    <row r="13" spans="1:12" ht="22.15" customHeight="1" x14ac:dyDescent="0.25">
      <c r="A13" s="7">
        <v>11</v>
      </c>
      <c r="B13" s="32"/>
      <c r="C13" s="7"/>
      <c r="D13" s="7"/>
      <c r="E13" s="7"/>
      <c r="H13" s="35"/>
      <c r="I13" s="35"/>
      <c r="J13" s="35"/>
      <c r="K13" s="23"/>
      <c r="L13" s="23"/>
    </row>
    <row r="14" spans="1:12" ht="22.15" customHeight="1" x14ac:dyDescent="0.25">
      <c r="A14" s="39"/>
      <c r="B14" s="40"/>
      <c r="C14" s="39"/>
      <c r="D14" s="39"/>
      <c r="E14" s="39"/>
      <c r="G14" t="s">
        <v>56</v>
      </c>
      <c r="H14" s="35"/>
      <c r="I14" s="35"/>
      <c r="J14" s="35"/>
      <c r="K14" s="23"/>
      <c r="L14" s="23"/>
    </row>
    <row r="15" spans="1:12" ht="22.15" customHeight="1" x14ac:dyDescent="0.25">
      <c r="A15" s="36"/>
      <c r="B15" s="36"/>
      <c r="C15" s="37" t="s">
        <v>4</v>
      </c>
      <c r="D15" s="38">
        <f>SUM(D3:D14)</f>
        <v>40.119999999999997</v>
      </c>
    </row>
    <row r="16" spans="1:12" x14ac:dyDescent="0.25">
      <c r="A16" s="50"/>
      <c r="B16" s="50"/>
      <c r="C16" s="50"/>
      <c r="D16" s="50"/>
      <c r="G16" s="29" t="s">
        <v>59</v>
      </c>
    </row>
    <row r="18" spans="1:10" ht="23.45" customHeight="1" x14ac:dyDescent="0.25">
      <c r="A18" s="49" t="s">
        <v>28</v>
      </c>
      <c r="B18" s="49"/>
      <c r="C18" s="49"/>
      <c r="D18" s="49"/>
      <c r="E18" s="1"/>
    </row>
    <row r="19" spans="1:10" x14ac:dyDescent="0.25">
      <c r="A19" s="34"/>
      <c r="B19" s="4" t="s">
        <v>1</v>
      </c>
      <c r="C19" s="5" t="s">
        <v>2</v>
      </c>
      <c r="D19" s="5" t="s">
        <v>3</v>
      </c>
      <c r="E19" s="5" t="s">
        <v>14</v>
      </c>
      <c r="F19" s="11"/>
      <c r="G19" s="11"/>
    </row>
    <row r="20" spans="1:10" ht="21.6" customHeight="1" x14ac:dyDescent="0.25">
      <c r="A20" s="7">
        <v>1</v>
      </c>
      <c r="B20" s="30" t="s">
        <v>26</v>
      </c>
      <c r="C20" s="7" t="s">
        <v>18</v>
      </c>
      <c r="D20" s="7">
        <v>1.35</v>
      </c>
      <c r="E20" s="27"/>
    </row>
    <row r="21" spans="1:10" ht="30.6" customHeight="1" x14ac:dyDescent="0.25">
      <c r="A21" s="2">
        <v>2</v>
      </c>
      <c r="B21" s="42" t="s">
        <v>36</v>
      </c>
      <c r="C21" s="2" t="s">
        <v>17</v>
      </c>
      <c r="D21" s="2">
        <v>3.27</v>
      </c>
      <c r="E21" s="27" t="s">
        <v>15</v>
      </c>
      <c r="G21" s="12" t="s">
        <v>2</v>
      </c>
      <c r="H21" s="12" t="s">
        <v>11</v>
      </c>
      <c r="I21" s="13" t="s">
        <v>12</v>
      </c>
      <c r="J21" s="13" t="s">
        <v>13</v>
      </c>
    </row>
    <row r="22" spans="1:10" ht="21.6" customHeight="1" x14ac:dyDescent="0.25">
      <c r="A22" s="7">
        <v>3</v>
      </c>
      <c r="B22" s="30" t="s">
        <v>29</v>
      </c>
      <c r="C22" s="7" t="s">
        <v>18</v>
      </c>
      <c r="D22" s="7">
        <v>1.33</v>
      </c>
      <c r="E22" s="27"/>
      <c r="G22" s="14">
        <v>1</v>
      </c>
      <c r="H22" s="14">
        <v>2.68</v>
      </c>
      <c r="I22" s="14">
        <v>3</v>
      </c>
      <c r="J22" s="14">
        <v>2.68</v>
      </c>
    </row>
    <row r="23" spans="1:10" ht="21.6" customHeight="1" x14ac:dyDescent="0.25">
      <c r="A23" s="2">
        <v>4</v>
      </c>
      <c r="B23" s="31" t="s">
        <v>27</v>
      </c>
      <c r="C23" s="2" t="s">
        <v>17</v>
      </c>
      <c r="D23" s="2">
        <v>3.13</v>
      </c>
      <c r="E23" s="27"/>
      <c r="G23" s="14">
        <v>2</v>
      </c>
      <c r="H23" s="14">
        <f>D21+D23+D27+D28</f>
        <v>11.780000000000001</v>
      </c>
      <c r="I23" s="14">
        <v>7</v>
      </c>
      <c r="J23" s="14">
        <v>7</v>
      </c>
    </row>
    <row r="24" spans="1:10" ht="21.6" customHeight="1" x14ac:dyDescent="0.25">
      <c r="A24" s="7">
        <v>5</v>
      </c>
      <c r="B24" s="43" t="s">
        <v>35</v>
      </c>
      <c r="C24" s="7" t="s">
        <v>15</v>
      </c>
      <c r="D24" s="7">
        <v>5.43</v>
      </c>
      <c r="E24" s="27"/>
      <c r="G24" s="14">
        <v>3</v>
      </c>
      <c r="H24" s="14">
        <f>D24+D25+D26</f>
        <v>16.34</v>
      </c>
      <c r="I24" s="14">
        <v>24</v>
      </c>
      <c r="J24" s="14">
        <f>H24</f>
        <v>16.34</v>
      </c>
    </row>
    <row r="25" spans="1:10" ht="21.6" customHeight="1" x14ac:dyDescent="0.25">
      <c r="A25" s="2">
        <v>6</v>
      </c>
      <c r="B25" s="44" t="s">
        <v>34</v>
      </c>
      <c r="C25" s="2" t="s">
        <v>15</v>
      </c>
      <c r="D25" s="2">
        <v>4.62</v>
      </c>
      <c r="E25" s="27"/>
      <c r="I25" s="10" t="s">
        <v>5</v>
      </c>
      <c r="J25" s="10">
        <f>J22+J23+J24</f>
        <v>26.02</v>
      </c>
    </row>
    <row r="26" spans="1:10" ht="21.6" customHeight="1" x14ac:dyDescent="0.25">
      <c r="A26" s="7">
        <v>7</v>
      </c>
      <c r="B26" s="43" t="s">
        <v>33</v>
      </c>
      <c r="C26" s="7" t="s">
        <v>15</v>
      </c>
      <c r="D26" s="7">
        <v>6.29</v>
      </c>
      <c r="E26" s="22"/>
      <c r="G26" s="23"/>
      <c r="H26" s="23"/>
      <c r="I26" s="23"/>
      <c r="J26" s="23"/>
    </row>
    <row r="27" spans="1:10" ht="21.6" customHeight="1" x14ac:dyDescent="0.25">
      <c r="A27" s="2">
        <v>8</v>
      </c>
      <c r="B27" s="33" t="s">
        <v>30</v>
      </c>
      <c r="C27" s="2" t="s">
        <v>17</v>
      </c>
      <c r="D27" s="2">
        <v>3.15</v>
      </c>
      <c r="E27" s="21"/>
      <c r="G27" s="15" t="s">
        <v>5</v>
      </c>
      <c r="H27" s="15" t="s">
        <v>6</v>
      </c>
      <c r="I27" s="15" t="s">
        <v>7</v>
      </c>
      <c r="J27" s="10" t="s">
        <v>8</v>
      </c>
    </row>
    <row r="28" spans="1:10" ht="21.6" customHeight="1" x14ac:dyDescent="0.25">
      <c r="A28" s="2">
        <v>9</v>
      </c>
      <c r="B28" s="33" t="s">
        <v>31</v>
      </c>
      <c r="C28" s="2" t="s">
        <v>17</v>
      </c>
      <c r="D28" s="2">
        <v>2.23</v>
      </c>
      <c r="E28" s="1"/>
      <c r="G28" s="16">
        <f>J25</f>
        <v>26.02</v>
      </c>
      <c r="H28" s="16">
        <v>0.89</v>
      </c>
      <c r="I28" s="16">
        <v>0.78</v>
      </c>
      <c r="J28" s="17">
        <f>G28*H28*I28</f>
        <v>18.063084000000003</v>
      </c>
    </row>
    <row r="29" spans="1:10" ht="21.6" customHeight="1" x14ac:dyDescent="0.25">
      <c r="A29" s="2">
        <v>10</v>
      </c>
      <c r="B29" s="42"/>
      <c r="C29" s="2"/>
      <c r="D29" s="2"/>
      <c r="E29" s="1"/>
      <c r="H29" s="20" t="s">
        <v>9</v>
      </c>
      <c r="I29" s="20"/>
      <c r="J29" s="20" t="s">
        <v>10</v>
      </c>
    </row>
    <row r="30" spans="1:10" ht="21.6" customHeight="1" x14ac:dyDescent="0.25">
      <c r="A30" s="7">
        <v>9</v>
      </c>
      <c r="B30" s="8"/>
      <c r="C30" s="7"/>
      <c r="D30" s="7"/>
      <c r="E30" s="22"/>
    </row>
    <row r="31" spans="1:10" ht="21.6" customHeight="1" x14ac:dyDescent="0.25">
      <c r="A31" s="2">
        <v>10</v>
      </c>
      <c r="B31" s="6"/>
      <c r="C31" s="2"/>
      <c r="D31" s="2"/>
      <c r="E31" s="2"/>
      <c r="G31" t="s">
        <v>57</v>
      </c>
    </row>
    <row r="32" spans="1:10" ht="21.6" customHeight="1" x14ac:dyDescent="0.25">
      <c r="A32" s="1"/>
      <c r="B32" s="1"/>
      <c r="C32" s="18" t="s">
        <v>4</v>
      </c>
      <c r="D32" s="19">
        <f>SUM(D20:D31)</f>
        <v>30.799999999999997</v>
      </c>
      <c r="G32" s="48" t="s">
        <v>58</v>
      </c>
    </row>
    <row r="35" spans="1:6" x14ac:dyDescent="0.25">
      <c r="B35" t="s">
        <v>37</v>
      </c>
    </row>
    <row r="36" spans="1:6" x14ac:dyDescent="0.25">
      <c r="B36" t="s">
        <v>48</v>
      </c>
      <c r="C36" t="s">
        <v>55</v>
      </c>
    </row>
    <row r="37" spans="1:6" x14ac:dyDescent="0.25">
      <c r="B37" t="s">
        <v>47</v>
      </c>
      <c r="C37" t="s">
        <v>46</v>
      </c>
    </row>
    <row r="42" spans="1:6" x14ac:dyDescent="0.25">
      <c r="A42" s="51" t="s">
        <v>54</v>
      </c>
      <c r="B42" s="51"/>
      <c r="C42" s="51"/>
      <c r="D42" s="51"/>
      <c r="E42" s="51"/>
    </row>
    <row r="43" spans="1:6" x14ac:dyDescent="0.25">
      <c r="A43" s="14" t="s">
        <v>38</v>
      </c>
      <c r="B43" s="14" t="s">
        <v>39</v>
      </c>
      <c r="C43" s="14" t="s">
        <v>40</v>
      </c>
      <c r="D43" s="14" t="s">
        <v>41</v>
      </c>
      <c r="E43" s="14" t="s">
        <v>42</v>
      </c>
    </row>
    <row r="44" spans="1:6" x14ac:dyDescent="0.25">
      <c r="A44" s="45" t="s">
        <v>43</v>
      </c>
      <c r="B44" s="45">
        <v>598</v>
      </c>
      <c r="C44" s="45">
        <v>189</v>
      </c>
      <c r="D44" s="45"/>
      <c r="E44" s="45"/>
    </row>
    <row r="45" spans="1:6" x14ac:dyDescent="0.25">
      <c r="A45" s="14" t="s">
        <v>44</v>
      </c>
      <c r="B45" s="46">
        <f>B44/F49</f>
        <v>0.75984752223634056</v>
      </c>
      <c r="C45" s="46">
        <f>C44/F49</f>
        <v>0.24015247776365947</v>
      </c>
      <c r="D45" s="46">
        <f>D44/F49</f>
        <v>0</v>
      </c>
      <c r="E45" s="46">
        <f>E44/F49</f>
        <v>0</v>
      </c>
    </row>
    <row r="46" spans="1:6" x14ac:dyDescent="0.25">
      <c r="A46" s="45" t="s">
        <v>45</v>
      </c>
      <c r="B46" s="45">
        <v>0.8</v>
      </c>
      <c r="C46" s="45">
        <v>1</v>
      </c>
      <c r="D46" s="45">
        <v>1.2</v>
      </c>
      <c r="E46" s="45">
        <v>1.5</v>
      </c>
    </row>
    <row r="48" spans="1:6" x14ac:dyDescent="0.25">
      <c r="A48" s="41" t="s">
        <v>45</v>
      </c>
      <c r="B48" s="41" t="s">
        <v>49</v>
      </c>
      <c r="C48" s="41" t="s">
        <v>50</v>
      </c>
      <c r="D48" s="41" t="s">
        <v>51</v>
      </c>
      <c r="E48" s="41" t="s">
        <v>52</v>
      </c>
      <c r="F48" s="41" t="s">
        <v>53</v>
      </c>
    </row>
    <row r="49" spans="1:6" x14ac:dyDescent="0.25">
      <c r="A49" s="47">
        <f>B45*B46+C45*C46+D45*D46+E45*E46</f>
        <v>0.84803049555273191</v>
      </c>
      <c r="B49" s="21">
        <v>0</v>
      </c>
      <c r="C49" s="21">
        <v>15</v>
      </c>
      <c r="D49" s="21">
        <v>500</v>
      </c>
      <c r="E49" s="21">
        <v>10</v>
      </c>
      <c r="F49" s="21">
        <v>787</v>
      </c>
    </row>
  </sheetData>
  <mergeCells count="4">
    <mergeCell ref="A18:D18"/>
    <mergeCell ref="A1:D1"/>
    <mergeCell ref="A16:D16"/>
    <mergeCell ref="A42:E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</dc:creator>
  <cp:lastModifiedBy>Sasha</cp:lastModifiedBy>
  <dcterms:created xsi:type="dcterms:W3CDTF">2015-06-05T18:19:34Z</dcterms:created>
  <dcterms:modified xsi:type="dcterms:W3CDTF">2024-03-03T18:35:44Z</dcterms:modified>
</cp:coreProperties>
</file>