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еля\Desktop\"/>
    </mc:Choice>
  </mc:AlternateContent>
  <xr:revisionPtr revIDLastSave="0" documentId="13_ncr:1_{0BC01EA6-B802-476F-95F4-E27AF0A2D81E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7" i="1" l="1"/>
  <c r="H5" i="1"/>
  <c r="H6" i="1"/>
  <c r="H24" i="1"/>
  <c r="H25" i="1"/>
  <c r="L52" i="1"/>
  <c r="H45" i="1"/>
  <c r="F50" i="1"/>
  <c r="C45" i="1"/>
  <c r="B45" i="1"/>
  <c r="H26" i="1"/>
  <c r="E46" i="1" l="1"/>
  <c r="C46" i="1"/>
  <c r="D46" i="1"/>
  <c r="J6" i="1"/>
  <c r="J7" i="1" l="1"/>
  <c r="J8" i="1" s="1"/>
  <c r="G11" i="1" s="1"/>
  <c r="D38" i="1"/>
  <c r="J26" i="1"/>
  <c r="J25" i="1"/>
  <c r="J24" i="1"/>
  <c r="D17" i="1"/>
  <c r="J27" i="1" l="1"/>
  <c r="G30" i="1" s="1"/>
  <c r="B46" i="1"/>
  <c r="A50" i="1" l="1"/>
  <c r="C52" i="1" s="1"/>
  <c r="H11" i="1" l="1"/>
  <c r="J11" i="1" s="1"/>
  <c r="I46" i="1"/>
  <c r="K46" i="1" l="1"/>
  <c r="H46" i="1"/>
  <c r="J46" i="1"/>
  <c r="G52" i="1" l="1"/>
  <c r="I54" i="1" s="1"/>
  <c r="H30" i="1" s="1"/>
  <c r="J30" i="1" s="1"/>
</calcChain>
</file>

<file path=xl/sharedStrings.xml><?xml version="1.0" encoding="utf-8"?>
<sst xmlns="http://schemas.openxmlformats.org/spreadsheetml/2006/main" count="83" uniqueCount="39">
  <si>
    <t>Основной маршрут</t>
  </si>
  <si>
    <t>Номер ПП в порядке прохождения по треку</t>
  </si>
  <si>
    <t>Наименование ПП</t>
  </si>
  <si>
    <t>КТ</t>
  </si>
  <si>
    <t>Баллы</t>
  </si>
  <si>
    <t>По мокрому</t>
  </si>
  <si>
    <t>Траверс  Балка Кисловодская</t>
  </si>
  <si>
    <t>Первал Гумбаши</t>
  </si>
  <si>
    <t>Сумма баллов:</t>
  </si>
  <si>
    <t>Макс кол-во баллов в зачет:</t>
  </si>
  <si>
    <t>Итого в зачет:</t>
  </si>
  <si>
    <t>траверс южного подножия Скалистого хребта</t>
  </si>
  <si>
    <t xml:space="preserve">перевал Бандитский </t>
  </si>
  <si>
    <t>траверс северного подножия Скалистого хребта</t>
  </si>
  <si>
    <t>траверс Хребта Гуам</t>
  </si>
  <si>
    <t>S</t>
  </si>
  <si>
    <t>траверс хребта Кохт</t>
  </si>
  <si>
    <t>траверс хребта Пшаф</t>
  </si>
  <si>
    <t>I</t>
  </si>
  <si>
    <t>A</t>
  </si>
  <si>
    <t>KC</t>
  </si>
  <si>
    <t>Надо для 3 к.с.</t>
  </si>
  <si>
    <t>18-34</t>
  </si>
  <si>
    <t>Итого:</t>
  </si>
  <si>
    <t>Запасной  маршрут</t>
  </si>
  <si>
    <t>Общий пробег по разным типам дорог</t>
  </si>
  <si>
    <t>кач-во дороги</t>
  </si>
  <si>
    <t>выс</t>
  </si>
  <si>
    <t>хор</t>
  </si>
  <si>
    <t>средн</t>
  </si>
  <si>
    <t>низк</t>
  </si>
  <si>
    <t>км</t>
  </si>
  <si>
    <t>m</t>
  </si>
  <si>
    <t>Кэп</t>
  </si>
  <si>
    <t>ЛП</t>
  </si>
  <si>
    <t>Тф</t>
  </si>
  <si>
    <t>Lн</t>
  </si>
  <si>
    <t>Тн</t>
  </si>
  <si>
    <t>Lф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</si>
</sst>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BDD7EE"/>
        <bgColor rgb="FFD9D9D9"/>
      </patternFill>
    </fill>
    <fill>
      <patternFill patternType="solid">
        <fgColor rgb="FFE7E6E6"/>
        <bgColor rgb="FFD9D9D9"/>
      </patternFill>
    </fill>
    <fill>
      <patternFill patternType="solid">
        <fgColor rgb="FFFFFFFF"/>
        <bgColor rgb="FFE7E6E6"/>
      </patternFill>
    </fill>
    <fill>
      <patternFill patternType="solid">
        <fgColor rgb="FFFF0000"/>
        <bgColor rgb="FF993300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E7E6E6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3" borderId="2" xfId="0" applyFont="1" applyFill="1" applyBorder="1"/>
    <xf numFmtId="0" fontId="0" fillId="4" borderId="0" xfId="0" applyFill="1"/>
    <xf numFmtId="0" fontId="0" fillId="0" borderId="1" xfId="0" applyBorder="1" applyAlignment="1">
      <alignment horizontal="center"/>
    </xf>
    <xf numFmtId="0" fontId="2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4" borderId="1" xfId="0" applyFill="1" applyBorder="1" applyAlignment="1">
      <alignment horizontal="center" vertical="center"/>
    </xf>
    <xf numFmtId="0" fontId="0" fillId="3" borderId="0" xfId="0" applyFill="1"/>
    <xf numFmtId="0" fontId="1" fillId="5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horizontal="right"/>
    </xf>
    <xf numFmtId="0" fontId="1" fillId="6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0" borderId="1" xfId="0" applyFont="1" applyBorder="1"/>
    <xf numFmtId="0" fontId="0" fillId="7" borderId="1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E7E6E6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velotrex.ru/trackview.php?file=5636" TargetMode="External"/><Relationship Id="rId2" Type="http://schemas.openxmlformats.org/officeDocument/2006/relationships/hyperlink" Target="http://velotrex.ru/trackview.php?file=5113" TargetMode="External"/><Relationship Id="rId1" Type="http://schemas.openxmlformats.org/officeDocument/2006/relationships/hyperlink" Target="http://velotrex.ru/trackview.php?file=5635" TargetMode="External"/><Relationship Id="rId4" Type="http://schemas.openxmlformats.org/officeDocument/2006/relationships/hyperlink" Target="http://velotrex.ru/trackview.php?file=50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"/>
  <sheetViews>
    <sheetView tabSelected="1" topLeftCell="B1" zoomScale="107" zoomScaleNormal="107" workbookViewId="0">
      <selection activeCell="H8" sqref="H8"/>
    </sheetView>
  </sheetViews>
  <sheetFormatPr defaultColWidth="8.6640625" defaultRowHeight="14.4" x14ac:dyDescent="0.3"/>
  <cols>
    <col min="1" max="1" width="13.33203125" customWidth="1"/>
    <col min="2" max="2" width="43.109375" customWidth="1"/>
    <col min="3" max="3" width="15.109375" customWidth="1"/>
    <col min="4" max="4" width="10.6640625" customWidth="1"/>
    <col min="5" max="6" width="13.44140625" customWidth="1"/>
    <col min="7" max="7" width="13.88671875" customWidth="1"/>
    <col min="8" max="8" width="15.88671875" customWidth="1"/>
    <col min="9" max="9" width="17.109375" customWidth="1"/>
    <col min="10" max="10" width="13.6640625" customWidth="1"/>
    <col min="11" max="11" width="12.88671875" customWidth="1"/>
    <col min="12" max="12" width="22.33203125" customWidth="1"/>
  </cols>
  <sheetData>
    <row r="1" spans="1:12" ht="25.2" customHeight="1" x14ac:dyDescent="0.3">
      <c r="A1" s="36" t="s">
        <v>0</v>
      </c>
      <c r="B1" s="36"/>
      <c r="C1" s="36"/>
      <c r="D1" s="36"/>
    </row>
    <row r="2" spans="1:12" ht="60" customHeight="1" x14ac:dyDescent="0.3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</row>
    <row r="3" spans="1:12" ht="22.2" customHeight="1" x14ac:dyDescent="0.3">
      <c r="A3" s="5">
        <v>1</v>
      </c>
      <c r="B3" s="6" t="s">
        <v>6</v>
      </c>
      <c r="C3" s="5">
        <v>3</v>
      </c>
      <c r="D3" s="5">
        <v>3.55</v>
      </c>
      <c r="E3" s="7"/>
      <c r="F3" s="7"/>
    </row>
    <row r="4" spans="1:12" ht="31.2" customHeight="1" x14ac:dyDescent="0.3">
      <c r="A4" s="8">
        <v>2</v>
      </c>
      <c r="B4" s="9" t="s">
        <v>7</v>
      </c>
      <c r="C4" s="8">
        <v>2</v>
      </c>
      <c r="D4" s="8">
        <v>3.33</v>
      </c>
      <c r="E4" s="7"/>
      <c r="F4" s="7"/>
      <c r="G4" s="10" t="s">
        <v>3</v>
      </c>
      <c r="H4" s="10" t="s">
        <v>8</v>
      </c>
      <c r="I4" s="11" t="s">
        <v>9</v>
      </c>
      <c r="J4" s="11" t="s">
        <v>10</v>
      </c>
      <c r="K4" s="7"/>
      <c r="L4" s="7"/>
    </row>
    <row r="5" spans="1:12" s="14" customFormat="1" ht="22.2" customHeight="1" x14ac:dyDescent="0.3">
      <c r="A5" s="5">
        <v>3</v>
      </c>
      <c r="B5" s="12" t="s">
        <v>11</v>
      </c>
      <c r="C5" s="5">
        <v>2</v>
      </c>
      <c r="D5" s="5">
        <v>2.72</v>
      </c>
      <c r="E5" s="7"/>
      <c r="F5" s="7"/>
      <c r="G5" s="13">
        <v>1</v>
      </c>
      <c r="H5" s="13">
        <f>D4</f>
        <v>3.33</v>
      </c>
      <c r="I5" s="13">
        <v>3</v>
      </c>
      <c r="J5" s="13">
        <v>3</v>
      </c>
      <c r="K5" s="7"/>
      <c r="L5" s="7"/>
    </row>
    <row r="6" spans="1:12" x14ac:dyDescent="0.3">
      <c r="A6" s="8">
        <v>4</v>
      </c>
      <c r="B6" s="12" t="s">
        <v>12</v>
      </c>
      <c r="C6" s="8">
        <v>3</v>
      </c>
      <c r="D6" s="8">
        <v>4.62</v>
      </c>
      <c r="E6" s="7"/>
      <c r="F6" s="7"/>
      <c r="G6" s="13">
        <v>2</v>
      </c>
      <c r="H6" s="13">
        <f>D5+D7+D9+D10</f>
        <v>11.879999999999999</v>
      </c>
      <c r="I6" s="13">
        <v>7</v>
      </c>
      <c r="J6" s="13">
        <f t="shared" ref="J6" si="0">IF(H6&gt;I6,I6,H6)</f>
        <v>7</v>
      </c>
      <c r="K6" s="7"/>
      <c r="L6" s="7"/>
    </row>
    <row r="7" spans="1:12" s="14" customFormat="1" ht="28.8" x14ac:dyDescent="0.3">
      <c r="A7" s="5">
        <v>5</v>
      </c>
      <c r="B7" s="12" t="s">
        <v>13</v>
      </c>
      <c r="C7" s="5">
        <v>2</v>
      </c>
      <c r="D7" s="5">
        <v>3.35</v>
      </c>
      <c r="E7" s="7"/>
      <c r="F7" s="7"/>
      <c r="G7" s="13">
        <v>3</v>
      </c>
      <c r="H7" s="13">
        <f>D3+D6+D8</f>
        <v>15.620000000000001</v>
      </c>
      <c r="I7" s="13">
        <v>24</v>
      </c>
      <c r="J7" s="13">
        <f>IF(H7&gt;I7,I7,H7)</f>
        <v>15.620000000000001</v>
      </c>
      <c r="K7" s="7"/>
      <c r="L7" s="7"/>
    </row>
    <row r="8" spans="1:12" ht="27.6" customHeight="1" x14ac:dyDescent="0.3">
      <c r="A8" s="8">
        <v>6</v>
      </c>
      <c r="B8" s="12" t="s">
        <v>14</v>
      </c>
      <c r="C8" s="8">
        <v>3</v>
      </c>
      <c r="D8" s="8">
        <v>7.45</v>
      </c>
      <c r="E8" s="7"/>
      <c r="F8" s="7"/>
      <c r="I8" s="15" t="s">
        <v>15</v>
      </c>
      <c r="J8" s="15">
        <f>J5+J6+J7</f>
        <v>25.62</v>
      </c>
      <c r="K8" s="7"/>
      <c r="L8" s="7"/>
    </row>
    <row r="9" spans="1:12" s="14" customFormat="1" ht="22.2" customHeight="1" x14ac:dyDescent="0.3">
      <c r="A9" s="5">
        <v>7</v>
      </c>
      <c r="B9" s="6" t="s">
        <v>16</v>
      </c>
      <c r="C9" s="5">
        <v>2</v>
      </c>
      <c r="D9" s="5">
        <v>3.28</v>
      </c>
      <c r="E9" s="16"/>
      <c r="F9" s="7"/>
      <c r="G9" s="7"/>
      <c r="H9" s="7"/>
      <c r="I9" s="7"/>
      <c r="J9" s="7"/>
      <c r="K9" s="7"/>
      <c r="L9" s="7"/>
    </row>
    <row r="10" spans="1:12" ht="22.2" customHeight="1" x14ac:dyDescent="0.3">
      <c r="A10" s="8">
        <v>8</v>
      </c>
      <c r="B10" s="9" t="s">
        <v>17</v>
      </c>
      <c r="C10" s="8">
        <v>2</v>
      </c>
      <c r="D10" s="8">
        <v>2.5299999999999998</v>
      </c>
      <c r="E10" s="17"/>
      <c r="G10" s="18" t="s">
        <v>15</v>
      </c>
      <c r="H10" s="18" t="s">
        <v>18</v>
      </c>
      <c r="I10" s="18" t="s">
        <v>19</v>
      </c>
      <c r="J10" s="15" t="s">
        <v>20</v>
      </c>
      <c r="K10" s="7"/>
      <c r="L10" s="7"/>
    </row>
    <row r="11" spans="1:12" s="14" customFormat="1" ht="22.2" customHeight="1" x14ac:dyDescent="0.3">
      <c r="A11" s="5">
        <v>9</v>
      </c>
      <c r="B11" s="6"/>
      <c r="C11" s="5"/>
      <c r="D11" s="5"/>
      <c r="E11" s="16"/>
      <c r="F11" s="7"/>
      <c r="G11" s="19">
        <f>J8</f>
        <v>25.62</v>
      </c>
      <c r="H11" s="34">
        <f>C52</f>
        <v>1.0627166666666668</v>
      </c>
      <c r="I11" s="19">
        <v>0.8</v>
      </c>
      <c r="J11" s="20">
        <f>G11*H11*I11</f>
        <v>21.781440800000002</v>
      </c>
      <c r="K11" s="7"/>
      <c r="L11" s="7"/>
    </row>
    <row r="12" spans="1:12" ht="22.2" customHeight="1" x14ac:dyDescent="0.3">
      <c r="A12" s="8">
        <v>10</v>
      </c>
      <c r="B12" s="9"/>
      <c r="C12" s="8"/>
      <c r="D12" s="8"/>
      <c r="E12" s="8"/>
      <c r="H12" s="21" t="s">
        <v>21</v>
      </c>
      <c r="I12" s="21"/>
      <c r="J12" s="21" t="s">
        <v>22</v>
      </c>
      <c r="K12" s="7"/>
      <c r="L12" s="7"/>
    </row>
    <row r="13" spans="1:12" s="14" customFormat="1" ht="22.2" customHeight="1" x14ac:dyDescent="0.3">
      <c r="A13" s="5">
        <v>11</v>
      </c>
      <c r="B13" s="6"/>
      <c r="C13" s="5"/>
      <c r="D13" s="5"/>
      <c r="E13" s="7"/>
      <c r="F13" s="7"/>
      <c r="G13" s="7"/>
      <c r="H13" s="7"/>
      <c r="I13" s="7"/>
      <c r="J13" s="7"/>
      <c r="K13" s="7"/>
      <c r="L13" s="7"/>
    </row>
    <row r="14" spans="1:12" ht="22.2" customHeight="1" x14ac:dyDescent="0.3">
      <c r="A14" s="8">
        <v>12</v>
      </c>
      <c r="B14" s="9"/>
      <c r="C14" s="8"/>
      <c r="D14" s="8"/>
      <c r="E14" s="7"/>
      <c r="F14" s="7"/>
      <c r="G14" s="7"/>
      <c r="H14" s="7"/>
      <c r="I14" s="7"/>
      <c r="J14" s="7"/>
      <c r="K14" s="7"/>
      <c r="L14" s="7"/>
    </row>
    <row r="15" spans="1:12" s="14" customFormat="1" ht="22.2" customHeight="1" x14ac:dyDescent="0.3">
      <c r="A15" s="5">
        <v>13</v>
      </c>
      <c r="B15" s="6"/>
      <c r="C15" s="5"/>
      <c r="D15" s="5"/>
      <c r="E15" s="7"/>
      <c r="F15" s="7"/>
      <c r="G15" s="7"/>
      <c r="H15" s="7"/>
      <c r="I15" s="7"/>
      <c r="J15" s="7"/>
      <c r="K15" s="7"/>
      <c r="L15" s="7"/>
    </row>
    <row r="16" spans="1:12" ht="22.2" customHeight="1" x14ac:dyDescent="0.3">
      <c r="A16" s="8">
        <v>14</v>
      </c>
      <c r="B16" s="22"/>
      <c r="C16" s="8"/>
      <c r="D16" s="8"/>
      <c r="K16" s="7"/>
      <c r="L16" s="7"/>
    </row>
    <row r="17" spans="1:10" ht="22.2" customHeight="1" x14ac:dyDescent="0.3">
      <c r="A17" s="23"/>
      <c r="B17" s="24"/>
      <c r="C17" s="25" t="s">
        <v>23</v>
      </c>
      <c r="D17" s="26">
        <f>SUM(D3:D16)</f>
        <v>30.830000000000002</v>
      </c>
    </row>
    <row r="18" spans="1:10" x14ac:dyDescent="0.3">
      <c r="A18" s="37"/>
      <c r="B18" s="37"/>
      <c r="C18" s="37"/>
      <c r="D18" s="37"/>
    </row>
    <row r="20" spans="1:10" ht="23.4" customHeight="1" x14ac:dyDescent="0.3">
      <c r="A20" s="36" t="s">
        <v>24</v>
      </c>
      <c r="B20" s="36"/>
      <c r="C20" s="36"/>
      <c r="D20" s="36"/>
    </row>
    <row r="21" spans="1:10" ht="57.6" x14ac:dyDescent="0.3">
      <c r="A21" s="2" t="s">
        <v>1</v>
      </c>
      <c r="B21" s="3"/>
      <c r="C21" s="4" t="s">
        <v>3</v>
      </c>
      <c r="D21" s="4" t="s">
        <v>4</v>
      </c>
      <c r="E21" s="4" t="s">
        <v>5</v>
      </c>
    </row>
    <row r="22" spans="1:10" ht="21.6" customHeight="1" x14ac:dyDescent="0.3">
      <c r="A22" s="5">
        <v>1</v>
      </c>
      <c r="B22" s="6" t="s">
        <v>6</v>
      </c>
      <c r="C22" s="5">
        <v>3</v>
      </c>
      <c r="D22" s="5">
        <v>3.55</v>
      </c>
      <c r="E22" s="7"/>
    </row>
    <row r="23" spans="1:10" ht="30.6" customHeight="1" x14ac:dyDescent="0.3">
      <c r="A23" s="8">
        <v>2</v>
      </c>
      <c r="B23" s="9" t="s">
        <v>7</v>
      </c>
      <c r="C23" s="8">
        <v>2</v>
      </c>
      <c r="D23" s="8">
        <v>3.33</v>
      </c>
      <c r="E23" s="7"/>
      <c r="G23" s="10" t="s">
        <v>3</v>
      </c>
      <c r="H23" s="10" t="s">
        <v>8</v>
      </c>
      <c r="I23" s="11" t="s">
        <v>9</v>
      </c>
      <c r="J23" s="11" t="s">
        <v>10</v>
      </c>
    </row>
    <row r="24" spans="1:10" ht="21.6" customHeight="1" x14ac:dyDescent="0.3">
      <c r="A24" s="5">
        <v>3</v>
      </c>
      <c r="B24" s="12" t="s">
        <v>11</v>
      </c>
      <c r="C24" s="5">
        <v>2</v>
      </c>
      <c r="D24" s="5">
        <v>2.72</v>
      </c>
      <c r="E24" s="7"/>
      <c r="G24" s="13">
        <v>1</v>
      </c>
      <c r="H24" s="13">
        <f>D23</f>
        <v>3.33</v>
      </c>
      <c r="I24" s="13">
        <v>3</v>
      </c>
      <c r="J24" s="13">
        <f>IF(H24&gt;I24,I24,H24)</f>
        <v>3</v>
      </c>
    </row>
    <row r="25" spans="1:10" ht="21.6" customHeight="1" x14ac:dyDescent="0.3">
      <c r="A25" s="8">
        <v>4</v>
      </c>
      <c r="B25" s="12" t="s">
        <v>12</v>
      </c>
      <c r="C25" s="8">
        <v>3</v>
      </c>
      <c r="D25" s="8">
        <v>4.62</v>
      </c>
      <c r="E25" s="7"/>
      <c r="G25" s="13">
        <v>2</v>
      </c>
      <c r="H25" s="13">
        <f>D24+D26+D28</f>
        <v>9.35</v>
      </c>
      <c r="I25" s="13">
        <v>7</v>
      </c>
      <c r="J25" s="13">
        <f t="shared" ref="J25:J26" si="1">IF(H25&gt;I25,I25,H25)</f>
        <v>7</v>
      </c>
    </row>
    <row r="26" spans="1:10" ht="21.6" customHeight="1" x14ac:dyDescent="0.3">
      <c r="A26" s="5">
        <v>5</v>
      </c>
      <c r="B26" s="12" t="s">
        <v>13</v>
      </c>
      <c r="C26" s="5">
        <v>2</v>
      </c>
      <c r="D26" s="5">
        <v>3.35</v>
      </c>
      <c r="E26" s="7"/>
      <c r="G26" s="13">
        <v>3</v>
      </c>
      <c r="H26" s="13">
        <f>D27+D25+D22</f>
        <v>15.620000000000001</v>
      </c>
      <c r="I26" s="13">
        <v>24</v>
      </c>
      <c r="J26" s="13">
        <f t="shared" si="1"/>
        <v>15.620000000000001</v>
      </c>
    </row>
    <row r="27" spans="1:10" ht="21.6" customHeight="1" x14ac:dyDescent="0.3">
      <c r="A27" s="8">
        <v>6</v>
      </c>
      <c r="B27" s="12" t="s">
        <v>14</v>
      </c>
      <c r="C27" s="8">
        <v>3</v>
      </c>
      <c r="D27" s="8">
        <v>7.45</v>
      </c>
      <c r="E27" s="7"/>
      <c r="I27" s="15" t="s">
        <v>15</v>
      </c>
      <c r="J27" s="15">
        <f>J24+J25+J26</f>
        <v>25.62</v>
      </c>
    </row>
    <row r="28" spans="1:10" ht="21.6" customHeight="1" x14ac:dyDescent="0.3">
      <c r="A28" s="5">
        <v>7</v>
      </c>
      <c r="B28" s="6" t="s">
        <v>16</v>
      </c>
      <c r="C28" s="5">
        <v>2</v>
      </c>
      <c r="D28" s="5">
        <v>3.28</v>
      </c>
      <c r="E28" s="16"/>
      <c r="G28" s="7"/>
      <c r="H28" s="7"/>
      <c r="I28" s="7"/>
      <c r="J28" s="7"/>
    </row>
    <row r="29" spans="1:10" ht="21.6" customHeight="1" x14ac:dyDescent="0.3">
      <c r="A29" s="8">
        <v>8</v>
      </c>
      <c r="B29" s="9" t="s">
        <v>17</v>
      </c>
      <c r="C29" s="8"/>
      <c r="D29" s="8"/>
      <c r="E29" s="17"/>
      <c r="G29" s="18" t="s">
        <v>15</v>
      </c>
      <c r="H29" s="18" t="s">
        <v>18</v>
      </c>
      <c r="I29" s="18" t="s">
        <v>19</v>
      </c>
      <c r="J29" s="15" t="s">
        <v>20</v>
      </c>
    </row>
    <row r="30" spans="1:10" ht="21.6" customHeight="1" x14ac:dyDescent="0.3">
      <c r="A30" s="8">
        <v>9</v>
      </c>
      <c r="B30" s="6"/>
      <c r="C30" s="8"/>
      <c r="D30" s="8"/>
      <c r="G30" s="19">
        <f>J27</f>
        <v>25.62</v>
      </c>
      <c r="H30" s="34">
        <f>I54</f>
        <v>1.0691454545454548</v>
      </c>
      <c r="I30" s="19">
        <v>0.8</v>
      </c>
      <c r="J30" s="20">
        <f>G30*H30*I30</f>
        <v>21.913205236363645</v>
      </c>
    </row>
    <row r="31" spans="1:10" ht="21.6" customHeight="1" x14ac:dyDescent="0.3">
      <c r="A31" s="8">
        <v>10</v>
      </c>
      <c r="B31" s="9"/>
      <c r="C31" s="8"/>
      <c r="D31" s="8"/>
      <c r="H31" s="21" t="s">
        <v>21</v>
      </c>
      <c r="I31" s="21"/>
      <c r="J31" s="21" t="s">
        <v>22</v>
      </c>
    </row>
    <row r="32" spans="1:10" ht="21.6" customHeight="1" x14ac:dyDescent="0.3">
      <c r="A32" s="5">
        <v>9</v>
      </c>
      <c r="B32" s="12"/>
      <c r="C32" s="5"/>
      <c r="D32" s="5"/>
      <c r="E32" s="16"/>
    </row>
    <row r="33" spans="1:11" ht="21.6" customHeight="1" x14ac:dyDescent="0.3">
      <c r="A33" s="8">
        <v>10</v>
      </c>
      <c r="B33" s="12"/>
      <c r="C33" s="8"/>
      <c r="D33" s="8"/>
      <c r="E33" s="8"/>
    </row>
    <row r="34" spans="1:11" ht="21.6" customHeight="1" x14ac:dyDescent="0.3">
      <c r="A34" s="8"/>
      <c r="B34" s="28"/>
      <c r="C34" s="5"/>
      <c r="D34" s="5"/>
      <c r="E34" s="27"/>
    </row>
    <row r="35" spans="1:11" ht="21.6" customHeight="1" x14ac:dyDescent="0.3">
      <c r="A35" s="8">
        <v>11</v>
      </c>
      <c r="B35" s="29"/>
      <c r="C35" s="8"/>
      <c r="D35" s="8"/>
      <c r="E35" s="7"/>
      <c r="F35" s="7"/>
      <c r="G35" s="7"/>
      <c r="H35" s="7"/>
      <c r="I35" s="7"/>
    </row>
    <row r="36" spans="1:11" ht="21.6" customHeight="1" x14ac:dyDescent="0.3">
      <c r="A36" s="5">
        <v>12</v>
      </c>
      <c r="C36" s="5"/>
      <c r="D36" s="5"/>
      <c r="E36" s="7"/>
      <c r="F36" s="7"/>
      <c r="G36" s="7"/>
      <c r="H36" s="7"/>
      <c r="I36" s="7"/>
    </row>
    <row r="37" spans="1:11" ht="21.6" customHeight="1" x14ac:dyDescent="0.3">
      <c r="A37" s="8">
        <v>13</v>
      </c>
      <c r="C37" s="8"/>
      <c r="D37" s="8"/>
    </row>
    <row r="38" spans="1:11" ht="21.6" customHeight="1" x14ac:dyDescent="0.3">
      <c r="A38" s="23"/>
      <c r="B38" s="23"/>
      <c r="C38" s="25" t="s">
        <v>23</v>
      </c>
      <c r="D38" s="26">
        <f>SUM(D22:D37)</f>
        <v>28.3</v>
      </c>
    </row>
    <row r="43" spans="1:11" x14ac:dyDescent="0.3">
      <c r="A43" s="35" t="s">
        <v>25</v>
      </c>
      <c r="B43" s="35"/>
      <c r="C43" s="35"/>
      <c r="D43" s="35"/>
      <c r="E43" s="35"/>
      <c r="G43" s="35" t="s">
        <v>25</v>
      </c>
      <c r="H43" s="35"/>
      <c r="I43" s="35"/>
      <c r="J43" s="35"/>
      <c r="K43" s="35"/>
    </row>
    <row r="44" spans="1:11" x14ac:dyDescent="0.3">
      <c r="A44" s="13" t="s">
        <v>26</v>
      </c>
      <c r="B44" s="13" t="s">
        <v>27</v>
      </c>
      <c r="C44" s="13" t="s">
        <v>28</v>
      </c>
      <c r="D44" s="13" t="s">
        <v>29</v>
      </c>
      <c r="E44" s="13" t="s">
        <v>30</v>
      </c>
      <c r="G44" s="13" t="s">
        <v>26</v>
      </c>
      <c r="H44" s="13" t="s">
        <v>27</v>
      </c>
      <c r="I44" s="13" t="s">
        <v>28</v>
      </c>
      <c r="J44" s="13" t="s">
        <v>29</v>
      </c>
      <c r="K44" s="13" t="s">
        <v>30</v>
      </c>
    </row>
    <row r="45" spans="1:11" x14ac:dyDescent="0.3">
      <c r="A45" s="30" t="s">
        <v>31</v>
      </c>
      <c r="B45" s="30">
        <f>158+27.2</f>
        <v>185.2</v>
      </c>
      <c r="C45" s="30">
        <f>132+27.2</f>
        <v>159.19999999999999</v>
      </c>
      <c r="D45" s="30">
        <v>142.1</v>
      </c>
      <c r="E45" s="30">
        <v>106.5</v>
      </c>
      <c r="G45" s="30" t="s">
        <v>31</v>
      </c>
      <c r="H45" s="30">
        <f>185.2-62</f>
        <v>123.19999999999999</v>
      </c>
      <c r="I45" s="30">
        <v>159.19999999999999</v>
      </c>
      <c r="J45" s="30">
        <v>142.1</v>
      </c>
      <c r="K45" s="30">
        <v>106.5</v>
      </c>
    </row>
    <row r="46" spans="1:11" x14ac:dyDescent="0.3">
      <c r="A46" s="13" t="s">
        <v>32</v>
      </c>
      <c r="B46" s="31">
        <f>B45/F50</f>
        <v>0.31231028667790894</v>
      </c>
      <c r="C46" s="31">
        <f>C45/F50</f>
        <v>0.2684654300168634</v>
      </c>
      <c r="D46" s="31">
        <f>D45/F50</f>
        <v>0.2396290050590219</v>
      </c>
      <c r="E46" s="31">
        <f>E45/F50</f>
        <v>0.17959527824620575</v>
      </c>
      <c r="G46" s="13" t="s">
        <v>32</v>
      </c>
      <c r="H46" s="31">
        <f>H45/L52</f>
        <v>0.23201506591337098</v>
      </c>
      <c r="I46" s="31">
        <f>I45/L52</f>
        <v>0.29981167608286252</v>
      </c>
      <c r="J46" s="31">
        <f>J45/L52</f>
        <v>0.26760828625235406</v>
      </c>
      <c r="K46" s="31">
        <f>K45/L52</f>
        <v>0.20056497175141244</v>
      </c>
    </row>
    <row r="47" spans="1:11" x14ac:dyDescent="0.3">
      <c r="A47" s="30" t="s">
        <v>33</v>
      </c>
      <c r="B47" s="30">
        <v>0.8</v>
      </c>
      <c r="C47" s="30">
        <v>1</v>
      </c>
      <c r="D47" s="30">
        <v>1.2</v>
      </c>
      <c r="E47" s="30">
        <v>1.5</v>
      </c>
      <c r="G47" s="30" t="s">
        <v>33</v>
      </c>
      <c r="H47" s="30">
        <v>0.8</v>
      </c>
      <c r="I47" s="30">
        <v>1</v>
      </c>
      <c r="J47" s="30">
        <v>1.2</v>
      </c>
      <c r="K47" s="30">
        <v>1.5</v>
      </c>
    </row>
    <row r="49" spans="1:12" x14ac:dyDescent="0.3">
      <c r="A49" s="1" t="s">
        <v>33</v>
      </c>
      <c r="B49" s="1" t="s">
        <v>34</v>
      </c>
      <c r="C49" s="1" t="s">
        <v>35</v>
      </c>
      <c r="D49" s="1" t="s">
        <v>36</v>
      </c>
      <c r="E49" s="1" t="s">
        <v>37</v>
      </c>
      <c r="F49" s="1" t="s">
        <v>38</v>
      </c>
    </row>
    <row r="50" spans="1:12" x14ac:dyDescent="0.3">
      <c r="A50" s="32">
        <f>B46*B47+C46*C47+D46*D47+E46*E47</f>
        <v>1.0752613827993254</v>
      </c>
      <c r="B50" s="17">
        <v>0</v>
      </c>
      <c r="C50" s="17">
        <v>12</v>
      </c>
      <c r="D50" s="17">
        <v>500</v>
      </c>
      <c r="E50" s="17">
        <v>10</v>
      </c>
      <c r="F50" s="17">
        <f>SUM(B45:E45)</f>
        <v>593</v>
      </c>
    </row>
    <row r="51" spans="1:12" x14ac:dyDescent="0.3">
      <c r="G51" s="1" t="s">
        <v>33</v>
      </c>
      <c r="H51" s="1" t="s">
        <v>34</v>
      </c>
      <c r="I51" s="1" t="s">
        <v>35</v>
      </c>
      <c r="J51" s="1" t="s">
        <v>36</v>
      </c>
      <c r="K51" s="1" t="s">
        <v>37</v>
      </c>
      <c r="L51" s="1" t="s">
        <v>38</v>
      </c>
    </row>
    <row r="52" spans="1:12" x14ac:dyDescent="0.3">
      <c r="B52" s="15" t="s">
        <v>18</v>
      </c>
      <c r="C52" s="33">
        <f>((F50*A50+B50)*10)/(C50*D50)</f>
        <v>1.0627166666666668</v>
      </c>
      <c r="G52" s="32">
        <f>H46*H47+I46*I47+J46*J47+K46*K47</f>
        <v>1.1074011299435029</v>
      </c>
      <c r="H52" s="17">
        <v>0</v>
      </c>
      <c r="I52" s="17">
        <v>11</v>
      </c>
      <c r="J52" s="17">
        <v>500</v>
      </c>
      <c r="K52" s="17">
        <v>10</v>
      </c>
      <c r="L52" s="17">
        <f>SUM(H45:K45)</f>
        <v>531</v>
      </c>
    </row>
    <row r="54" spans="1:12" x14ac:dyDescent="0.3">
      <c r="H54" s="15" t="s">
        <v>18</v>
      </c>
      <c r="I54" s="33">
        <f>((L52*G52+H52)*10)/(I52*J52)</f>
        <v>1.0691454545454548</v>
      </c>
    </row>
  </sheetData>
  <mergeCells count="5">
    <mergeCell ref="A43:E43"/>
    <mergeCell ref="G43:K43"/>
    <mergeCell ref="A1:D1"/>
    <mergeCell ref="A18:D18"/>
    <mergeCell ref="A20:D20"/>
  </mergeCells>
  <hyperlinks>
    <hyperlink ref="B5" r:id="rId1" xr:uid="{00000000-0004-0000-0000-000000000000}"/>
    <hyperlink ref="B6" r:id="rId2" display="перевал Бандитский" xr:uid="{00000000-0004-0000-0000-000001000000}"/>
    <hyperlink ref="B7" r:id="rId3" xr:uid="{00000000-0004-0000-0000-000002000000}"/>
    <hyperlink ref="B8" r:id="rId4" xr:uid="{00000000-0004-0000-0000-000003000000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</dc:creator>
  <cp:lastModifiedBy>Дмитрий Васин</cp:lastModifiedBy>
  <cp:revision>2</cp:revision>
  <dcterms:created xsi:type="dcterms:W3CDTF">2015-06-05T18:19:34Z</dcterms:created>
  <dcterms:modified xsi:type="dcterms:W3CDTF">2024-03-26T18:21:48Z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