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vmlDrawing1.vml" ContentType="application/vnd.openxmlformats-officedocument.vmlDrawing"/>
  <Override PartName="/xl/comments1.xml" ContentType="application/vnd.openxmlformats-officedocument.spreadsheetml.comment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7" rupBuild="4507"/>
  <workbookPr defaultThemeVersion="153222"/>
  <bookViews>
    <workbookView xWindow="-120" yWindow="-120" windowWidth="20730" windowHeight="11040" activeTab="0"/>
  </bookViews>
  <sheets>
    <sheet name="Лист1" sheetId="1" r:id="rId1"/>
  </sheets>
  <definedNames>
    <definedName name="_xlnm._FilterDatabase" localSheetId="0" hidden="1">Лист1!$A$4:$J$14</definedName>
  </definedNames>
  <calcPr calcId="125725"/>
</workbook>
</file>

<file path=xl/comments1.xml><?xml version="1.0" encoding="utf-8"?>
<comments xmlns="http://schemas.openxmlformats.org/spreadsheetml/2006/main">
  <authors>
    <author> </author>
  </authors>
  <commentList>
    <comment ref="C70" authorId="0">
      <text>
        <r>
          <rPr>
            <sz val="10"/>
            <rFont val="Arial"/>
          </rPr>
          <t xml:space="preserve">из методики
</t>
        </r>
      </text>
    </comment>
  </commentList>
</comments>
</file>

<file path=xl/sharedStrings.xml><?xml version="1.0" encoding="utf-8"?>
<sst xmlns="http://schemas.openxmlformats.org/spreadsheetml/2006/main" uniqueCount="90" count="90">
  <si>
    <t>Основной маршрут</t>
  </si>
  <si>
    <t>Номер ПП в порядке прохождения по треку</t>
  </si>
  <si>
    <t>Наименование ПП</t>
  </si>
  <si>
    <t>КТ</t>
  </si>
  <si>
    <t>Баллы</t>
  </si>
  <si>
    <t>По мокрому</t>
  </si>
  <si>
    <r>
      <rPr>
        <charset val="204"/>
        <u/>
        <sz val="12"/>
        <color rgb="FF000000"/>
        <rFont val="Times New Roman"/>
      </rPr>
      <t>равнинное параллельно 75К-343 Миасский трак</t>
    </r>
    <r>
      <rPr>
        <charset val="204"/>
        <sz val="12"/>
        <color rgb="FF000000"/>
        <rFont val="Times New Roman"/>
      </rPr>
      <t>т</t>
    </r>
  </si>
  <si>
    <r>
      <rPr>
        <charset val="204"/>
        <u/>
        <sz val="12"/>
        <color rgb="FF000000"/>
        <rFont val="Times New Roman"/>
      </rPr>
      <t>равнинное Нацпарк Зюраткул</t>
    </r>
    <r>
      <rPr>
        <charset val="204"/>
        <sz val="12"/>
        <color rgb="FF000000"/>
        <rFont val="Times New Roman"/>
      </rPr>
      <t>ь</t>
    </r>
  </si>
  <si>
    <t>Сумма баллов (по сухому):</t>
  </si>
  <si>
    <t>Макс кол-во баллов в зачет:</t>
  </si>
  <si>
    <t>Итого в зачет:</t>
  </si>
  <si>
    <r>
      <rPr>
        <charset val="204"/>
        <u/>
        <sz val="12"/>
        <color rgb="FF000000"/>
        <rFont val="Times New Roman"/>
      </rPr>
      <t>равнинное вдоль реки б. Калагаз</t>
    </r>
    <r>
      <rPr>
        <charset val="204"/>
        <sz val="12"/>
        <color rgb="FF000000"/>
        <rFont val="Times New Roman"/>
      </rPr>
      <t>а</t>
    </r>
  </si>
  <si>
    <r>
      <rPr>
        <charset val="204"/>
        <u/>
        <sz val="12"/>
        <color rgb="FF000000"/>
        <rFont val="Times New Roman"/>
      </rPr>
      <t>перевал перевал хребта Бакт</t>
    </r>
    <r>
      <rPr>
        <charset val="204"/>
        <sz val="12"/>
        <color rgb="FF000000"/>
        <rFont val="Times New Roman"/>
      </rPr>
      <t>ы</t>
    </r>
  </si>
  <si>
    <r>
      <rPr>
        <charset val="204"/>
        <u/>
        <sz val="12"/>
        <color rgb="FF000000"/>
        <rFont val="Times New Roman"/>
      </rPr>
      <t>траверс правобереж. горн. массива р.Белая по трассе Р316 от Серменево до Каг</t>
    </r>
    <r>
      <rPr>
        <charset val="204"/>
        <sz val="12"/>
        <color rgb="FF000000"/>
        <rFont val="Times New Roman"/>
      </rPr>
      <t>и</t>
    </r>
  </si>
  <si>
    <r>
      <rPr>
        <charset val="204"/>
        <u/>
        <sz val="12"/>
        <color rgb="FF000000"/>
        <rFont val="Times New Roman"/>
      </rPr>
      <t>траверс левобережного горного массива от с. Кага до д.Байназаров</t>
    </r>
    <r>
      <rPr>
        <charset val="204"/>
        <sz val="12"/>
        <color rgb="FF000000"/>
        <rFont val="Times New Roman"/>
      </rPr>
      <t>о</t>
    </r>
  </si>
  <si>
    <t>S</t>
  </si>
  <si>
    <r>
      <rPr>
        <charset val="204"/>
        <u/>
        <sz val="12"/>
        <color rgb="FF000000"/>
        <rFont val="Times New Roman"/>
      </rPr>
      <t>траверс отрогов Уральских го</t>
    </r>
    <r>
      <rPr>
        <charset val="204"/>
        <sz val="12"/>
        <color rgb="FF000000"/>
        <rFont val="Times New Roman"/>
      </rPr>
      <t>р</t>
    </r>
  </si>
  <si>
    <r>
      <rPr>
        <charset val="204"/>
        <u/>
        <sz val="12"/>
        <color rgb="FF000000"/>
        <rFont val="Times New Roman"/>
      </rPr>
      <t>равнинное Старый беловецкий трак</t>
    </r>
    <r>
      <rPr>
        <charset val="204"/>
        <sz val="12"/>
        <color rgb="FF000000"/>
        <rFont val="Times New Roman"/>
      </rPr>
      <t>т</t>
    </r>
  </si>
  <si>
    <t>I</t>
  </si>
  <si>
    <t>A</t>
  </si>
  <si>
    <t>KC</t>
  </si>
  <si>
    <r>
      <rPr>
        <charset val="204"/>
        <u/>
        <sz val="12"/>
        <color rgb="FF000000"/>
        <rFont val="Times New Roman"/>
      </rPr>
      <t>равнинное в долине р. Арш</t>
    </r>
    <r>
      <rPr>
        <charset val="204"/>
        <sz val="12"/>
        <color rgb="FF000000"/>
        <rFont val="Times New Roman"/>
      </rPr>
      <t>а</t>
    </r>
  </si>
  <si>
    <t>перевал через хребет Масим</t>
  </si>
  <si>
    <t>Надо для 3 к.с.</t>
  </si>
  <si>
    <t>18-34</t>
  </si>
  <si>
    <t>Итого:</t>
  </si>
  <si>
    <t>Запасной</t>
  </si>
  <si>
    <r>
      <rPr>
        <charset val="204"/>
        <u/>
        <sz val="12"/>
        <color rgb="FF000000"/>
        <rFont val="Times New Roman"/>
      </rPr>
      <t>равнинное Нацпарк Зюраткул</t>
    </r>
    <r>
      <rPr>
        <charset val="204"/>
        <sz val="12"/>
        <color rgb="FF000000"/>
        <rFont val="Times New Roman"/>
      </rPr>
      <t>ь</t>
    </r>
  </si>
  <si>
    <r>
      <rPr>
        <charset val="204"/>
        <u/>
        <sz val="12"/>
        <color rgb="FF000000"/>
        <rFont val="Times New Roman"/>
      </rPr>
      <t>равнинное вдоль реки б. Калагаз</t>
    </r>
    <r>
      <rPr>
        <charset val="204"/>
        <sz val="12"/>
        <color rgb="FF000000"/>
        <rFont val="Times New Roman"/>
      </rPr>
      <t>а</t>
    </r>
  </si>
  <si>
    <r>
      <rPr>
        <charset val="204"/>
        <u/>
        <sz val="12"/>
        <color rgb="FF000000"/>
        <rFont val="Times New Roman"/>
      </rPr>
      <t>перевал перевал хребта Бакт</t>
    </r>
    <r>
      <rPr>
        <charset val="204"/>
        <sz val="12"/>
        <color rgb="FF000000"/>
        <rFont val="Times New Roman"/>
      </rPr>
      <t>ы</t>
    </r>
  </si>
  <si>
    <r>
      <rPr>
        <charset val="204"/>
        <u/>
        <sz val="12"/>
        <color rgb="FF000000"/>
        <rFont val="Times New Roman"/>
      </rPr>
      <t>траверс правобереж. горн. массива р.Белая по трассе Р316 от Серменево до Каг</t>
    </r>
    <r>
      <rPr>
        <charset val="204"/>
        <sz val="12"/>
        <color rgb="FF000000"/>
        <rFont val="Times New Roman"/>
      </rPr>
      <t>и</t>
    </r>
  </si>
  <si>
    <r>
      <rPr>
        <charset val="204"/>
        <u/>
        <sz val="12"/>
        <color rgb="FF000000"/>
        <rFont val="Times New Roman"/>
      </rPr>
      <t>траверс левобережного горного массива от с. Кага до д.Байназаров</t>
    </r>
    <r>
      <rPr>
        <charset val="204"/>
        <sz val="12"/>
        <color rgb="FF000000"/>
        <rFont val="Times New Roman"/>
      </rPr>
      <t>о</t>
    </r>
  </si>
  <si>
    <r>
      <rPr>
        <charset val="204"/>
        <u/>
        <sz val="12"/>
        <color rgb="FF000000"/>
        <rFont val="Times New Roman"/>
      </rPr>
      <t>траверс отрогов Уральских го</t>
    </r>
    <r>
      <rPr>
        <charset val="204"/>
        <sz val="12"/>
        <color rgb="FF000000"/>
        <rFont val="Times New Roman"/>
      </rPr>
      <t>р</t>
    </r>
  </si>
  <si>
    <r>
      <rPr>
        <charset val="204"/>
        <u/>
        <sz val="12"/>
        <color rgb="FF000000"/>
        <rFont val="Times New Roman"/>
      </rPr>
      <t>равнинное Старый беловецкий трак</t>
    </r>
    <r>
      <rPr>
        <charset val="204"/>
        <sz val="12"/>
        <color rgb="FF000000"/>
        <rFont val="Times New Roman"/>
      </rPr>
      <t>т</t>
    </r>
  </si>
  <si>
    <r>
      <rPr>
        <charset val="204"/>
        <u/>
        <sz val="12"/>
        <color rgb="FF000000"/>
        <rFont val="Times New Roman"/>
      </rPr>
      <t>равнинное в долине р. Арш</t>
    </r>
    <r>
      <rPr>
        <charset val="204"/>
        <sz val="12"/>
        <color rgb="FF000000"/>
        <rFont val="Times New Roman"/>
      </rPr>
      <t>а</t>
    </r>
  </si>
  <si>
    <t>Определение интенсивности прохождения маршрута по основному варианту</t>
  </si>
  <si>
    <t>I = (Lф*Кэп + ЛП)*Tн / (Tф*Lн)</t>
  </si>
  <si>
    <t>Lф</t>
  </si>
  <si>
    <t>км</t>
  </si>
  <si>
    <t>Lн</t>
  </si>
  <si>
    <t>Тф</t>
  </si>
  <si>
    <t>Тн</t>
  </si>
  <si>
    <t>Кэп</t>
  </si>
  <si>
    <t>вело</t>
  </si>
  <si>
    <t>Откликной Гребень _Салган</t>
  </si>
  <si>
    <t>Салган - Зюраткуль</t>
  </si>
  <si>
    <t>Зюраткуль- Москаль п дневка</t>
  </si>
  <si>
    <t>Москаль- Порог Самарский</t>
  </si>
  <si>
    <t>Порого Самарский - Тирляндский пруд</t>
  </si>
  <si>
    <t>Тирляндский Кагарманово</t>
  </si>
  <si>
    <t>Кагарманова -Миндигуловская пещера</t>
  </si>
  <si>
    <t>ШУльган таш</t>
  </si>
  <si>
    <t>Старосубхангулово - Макарово</t>
  </si>
  <si>
    <t>08.080.2024</t>
  </si>
  <si>
    <t>Макарово - Стерлитамак</t>
  </si>
  <si>
    <t>Откликной Гребень - Салган</t>
  </si>
  <si>
    <t>Салган- Зюраткуль</t>
  </si>
  <si>
    <t>Зюраткуль- Нургуш п дневка</t>
  </si>
  <si>
    <t>Нургуш- Тюлюк</t>
  </si>
  <si>
    <t>Тюлюк - мельничий Бугор</t>
  </si>
  <si>
    <t>М. Бугор - Тирляндский п дневка</t>
  </si>
  <si>
    <t>Тирляндский - Узян</t>
  </si>
  <si>
    <t>Узян- Старосубханбулово</t>
  </si>
  <si>
    <t>Старосубханбулово - Пещера Калим Ускан</t>
  </si>
  <si>
    <t>Пещера Калим Ускан- Макарово</t>
  </si>
  <si>
    <t>Пещера Салавата Юлаева - Стерлитамак</t>
  </si>
  <si>
    <t>Общий пробег по разным типам дорог</t>
  </si>
  <si>
    <t>кач-во дороги</t>
  </si>
  <si>
    <t>выс</t>
  </si>
  <si>
    <t>хор</t>
  </si>
  <si>
    <t>средн</t>
  </si>
  <si>
    <t>низк</t>
  </si>
  <si>
    <t>m</t>
  </si>
  <si>
    <t>ЛП</t>
  </si>
  <si>
    <t>Определение интенсивности прохождения маршрута по запасному варианту</t>
  </si>
  <si>
    <t>I = ((Lф - Sлп)*Кэп + Lэп)*Tн / (Tф*Lн)</t>
  </si>
  <si>
    <t>Lф – фактическая протяженность маршрута, км;</t>
  </si>
  <si>
    <t xml:space="preserve">Lн – номинальная протяженность маршрута по таб. №1, км; </t>
  </si>
  <si>
    <t>Tф – фактическая продолжительность прохождения маршрута, дней;</t>
  </si>
  <si>
    <t xml:space="preserve">Tн – продолжительность похода по таб. №1, дней; </t>
  </si>
  <si>
    <t>Кэп – коэффициент эквивалентного пробега.</t>
  </si>
  <si>
    <t xml:space="preserve">Sлп – суммарная протяженность локальных препятствий на маршруте; </t>
  </si>
  <si>
    <t>Lэп – эквивалентный пробег за локальные препятствия</t>
  </si>
  <si>
    <t>параметр</t>
  </si>
  <si>
    <t>характеристика</t>
  </si>
  <si>
    <t>дней</t>
  </si>
  <si>
    <t>Sлп</t>
  </si>
  <si>
    <t>Lэп</t>
  </si>
  <si>
    <t>Итоговый расчет интенсивности</t>
  </si>
  <si>
    <t>19.67</t>
  </si>
</sst>
</file>

<file path=xl/styles.xml><?xml version="1.0" encoding="utf-8"?>
<styleSheet xmlns="http://schemas.openxmlformats.org/spreadsheetml/2006/main">
  <numFmts count="6">
    <numFmt numFmtId="0" formatCode="General"/>
    <numFmt numFmtId="4" formatCode="#,##0.00"/>
    <numFmt numFmtId="164" formatCode="d\-m"/>
    <numFmt numFmtId="2" formatCode="0.00"/>
    <numFmt numFmtId="1" formatCode="0"/>
    <numFmt numFmtId="14" formatCode="dd\.mm\.yyyy"/>
  </numFmts>
  <fonts count="21">
    <font>
      <name val="Arial"/>
      <sz val="10"/>
    </font>
    <font>
      <name val="Times New Roman"/>
      <b/>
      <charset val="204"/>
      <sz val="12"/>
      <color rgb="FF000000"/>
    </font>
    <font>
      <name val="Arial"/>
      <charset val="204"/>
      <sz val="10"/>
    </font>
    <font>
      <name val="Times New Roman"/>
      <charset val="204"/>
      <sz val="12"/>
      <color rgb="FF000000"/>
    </font>
    <font>
      <name val="Times New Roman"/>
      <charset val="204"/>
      <sz val="12"/>
      <color rgb="FF000000"/>
    </font>
    <font>
      <name val="Times New Roman"/>
      <charset val="204"/>
      <u/>
      <sz val="12"/>
      <color rgb="FF000000"/>
    </font>
    <font>
      <name val="Times New Roman"/>
      <charset val="204"/>
      <u/>
      <sz val="12"/>
      <color rgb="FF000000"/>
    </font>
    <font>
      <name val="Arial"/>
      <charset val="204"/>
      <u/>
      <sz val="11"/>
      <color rgb="FF000000"/>
    </font>
    <font>
      <name val="Arial"/>
      <sz val="10"/>
      <color rgb="FF000000"/>
    </font>
    <font>
      <name val="Times New Roman"/>
      <b/>
      <charset val="204"/>
      <sz val="12"/>
      <color rgb="FF000000"/>
    </font>
    <font>
      <name val="Arial"/>
      <b/>
      <charset val="204"/>
      <sz val="11"/>
      <color rgb="FF000000"/>
    </font>
    <font>
      <name val="Arial"/>
      <charset val="204"/>
      <sz val="10"/>
      <color rgb="FF000000"/>
    </font>
    <font>
      <name val="Arial"/>
      <charset val="204"/>
      <sz val="10"/>
      <color rgb="FF000000"/>
    </font>
    <font>
      <name val="Times New Roman"/>
      <b/>
      <sz val="12"/>
      <color rgb="FF000000"/>
    </font>
    <font>
      <name val="Arial"/>
      <sz val="10"/>
    </font>
    <font>
      <name val="Times New Roman"/>
      <sz val="12"/>
      <color rgb="FF000000"/>
    </font>
    <font>
      <name val="Times New Roman"/>
      <sz val="12"/>
      <color rgb="FF000000"/>
    </font>
    <font>
      <name val="Times New Roman"/>
      <b/>
      <sz val="12"/>
      <color rgb="FF1F1F1F"/>
    </font>
    <font>
      <name val="Times New Roman"/>
      <b/>
      <sz val="12"/>
      <color rgb="FF000000"/>
    </font>
    <font>
      <name val="Times New Roman"/>
      <sz val="12"/>
      <color rgb="FF1F1F1F"/>
    </font>
    <font>
      <name val="Times New Roman"/>
      <b/>
      <sz val="11"/>
      <color rgb="FF1F1F1F"/>
    </font>
  </fonts>
  <fills count="13">
    <fill>
      <patternFill patternType="none"/>
    </fill>
    <fill>
      <patternFill patternType="gray125"/>
    </fill>
    <fill>
      <patternFill patternType="solid">
        <fgColor rgb="FFBCD6EE"/>
        <bgColor rgb="FFBCD6EE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E7E6E6"/>
        <bgColor rgb="FFE7E6E6"/>
      </patternFill>
    </fill>
    <fill>
      <patternFill patternType="solid">
        <fgColor rgb="FF4A86E8"/>
        <bgColor rgb="FF4A86E8"/>
      </patternFill>
    </fill>
    <fill>
      <patternFill patternType="solid">
        <fgColor rgb="FFB3CE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bottom"/>
    </xf>
    <xf numFmtId="0" fontId="2" fillId="0" borderId="2" xfId="0" applyFont="1" applyBorder="1" applyAlignment="1">
      <alignment vertical="bottom"/>
    </xf>
    <xf numFmtId="0" fontId="2" fillId="0" borderId="3" xfId="0" applyFont="1" applyBorder="1" applyAlignment="1">
      <alignment vertical="bottom"/>
    </xf>
    <xf numFmtId="0" fontId="3" fillId="0" borderId="0" xfId="0" applyFont="1" applyAlignment="1">
      <alignment vertical="bottom"/>
    </xf>
    <xf numFmtId="0" fontId="4" fillId="0" borderId="0" xfId="0" applyFont="1" applyAlignment="1">
      <alignment vertical="bottom"/>
    </xf>
    <xf numFmtId="0" fontId="1" fillId="0" borderId="4" xfId="0" applyFont="1" applyBorder="1" applyAlignment="1">
      <alignment horizontal="center" vertical="bottom"/>
    </xf>
    <xf numFmtId="0" fontId="1" fillId="0" borderId="5" xfId="0" applyFont="1" applyBorder="1" applyAlignment="1">
      <alignment horizontal="center" vertical="bottom"/>
    </xf>
    <xf numFmtId="4" fontId="1" fillId="0" borderId="5" xfId="0" applyNumberFormat="1" applyFont="1" applyBorder="1" applyAlignment="1">
      <alignment horizontal="center" vertical="bottom"/>
    </xf>
    <xf numFmtId="0" fontId="1" fillId="0" borderId="6" xfId="0" applyFont="1" applyBorder="1" applyAlignment="1">
      <alignment horizontal="center" vertical="bottom"/>
    </xf>
    <xf numFmtId="0" fontId="3" fillId="3" borderId="4" xfId="0" applyFont="1" applyFill="1" applyBorder="1" applyAlignment="1">
      <alignment horizontal="center" vertical="bottom"/>
    </xf>
    <xf numFmtId="0" fontId="5" fillId="0" borderId="0" xfId="0" applyFont="1" applyAlignment="1">
      <alignment vertical="bottom"/>
    </xf>
    <xf numFmtId="0" fontId="3" fillId="3" borderId="5" xfId="0" applyFont="1" applyFill="1" applyBorder="1" applyAlignment="1">
      <alignment horizontal="center" vertical="bottom"/>
    </xf>
    <xf numFmtId="4" fontId="3" fillId="3" borderId="5" xfId="0" applyNumberFormat="1" applyFont="1" applyFill="1" applyBorder="1" applyAlignment="1">
      <alignment horizontal="center" vertical="bottom"/>
    </xf>
    <xf numFmtId="0" fontId="3" fillId="3" borderId="6" xfId="0" applyFont="1" applyFill="1" applyBorder="1" applyAlignment="1">
      <alignment horizontal="center" vertical="bottom"/>
    </xf>
    <xf numFmtId="0" fontId="3" fillId="3" borderId="0" xfId="0" applyFont="1" applyFill="1" applyAlignment="1">
      <alignment vertical="bottom"/>
    </xf>
    <xf numFmtId="164" fontId="3" fillId="3" borderId="5" xfId="0" applyNumberFormat="1" applyFont="1" applyFill="1" applyBorder="1" applyAlignment="1">
      <alignment horizontal="center" vertical="bottom"/>
    </xf>
    <xf numFmtId="0" fontId="1" fillId="3" borderId="6" xfId="0" applyFont="1" applyFill="1" applyBorder="1" applyAlignment="1">
      <alignment horizontal="center" vertical="bottom"/>
    </xf>
    <xf numFmtId="0" fontId="1" fillId="3" borderId="3" xfId="0" applyFont="1" applyFill="1" applyBorder="1" applyAlignment="1">
      <alignment horizontal="center" vertical="bottom" wrapText="1"/>
    </xf>
    <xf numFmtId="0" fontId="1" fillId="3" borderId="3" xfId="0" applyFont="1" applyFill="1" applyBorder="1" applyAlignment="1">
      <alignment horizontal="center" vertical="bottom"/>
    </xf>
    <xf numFmtId="4" fontId="3" fillId="3" borderId="6" xfId="0" applyNumberFormat="1" applyFont="1" applyFill="1" applyBorder="1" applyAlignment="1">
      <alignment horizontal="center" vertical="bottom"/>
    </xf>
    <xf numFmtId="0" fontId="3" fillId="0" borderId="6" xfId="0" applyFont="1" applyBorder="1" applyAlignment="1">
      <alignment horizontal="center" vertical="bottom"/>
    </xf>
    <xf numFmtId="0" fontId="3" fillId="3" borderId="0" xfId="0" applyFont="1" applyFill="1" applyAlignment="1">
      <alignment horizontal="right" vertical="bottom"/>
    </xf>
    <xf numFmtId="0" fontId="6" fillId="0" borderId="0" xfId="0" applyFont="1" applyAlignment="1">
      <alignment vertical="bottom" wrapText="1"/>
    </xf>
    <xf numFmtId="0" fontId="1" fillId="4" borderId="4" xfId="0" applyFont="1" applyFill="1" applyBorder="1" applyAlignment="1">
      <alignment horizontal="center" vertical="bottom"/>
    </xf>
    <xf numFmtId="0" fontId="1" fillId="4" borderId="5" xfId="0" applyFont="1" applyFill="1" applyBorder="1" applyAlignment="1">
      <alignment horizontal="center" vertical="bottom"/>
    </xf>
    <xf numFmtId="0" fontId="3" fillId="0" borderId="0" xfId="0" applyFont="1" applyAlignment="1">
      <alignment horizontal="center" vertical="bottom"/>
    </xf>
    <xf numFmtId="0" fontId="1" fillId="5" borderId="6" xfId="0" applyFont="1" applyFill="1" applyBorder="1" applyAlignment="1">
      <alignment horizontal="center" vertical="bottom"/>
    </xf>
    <xf numFmtId="0" fontId="1" fillId="5" borderId="3" xfId="0" applyFont="1" applyFill="1" applyBorder="1" applyAlignment="1">
      <alignment horizontal="center" vertical="bottom"/>
    </xf>
    <xf numFmtId="0" fontId="1" fillId="6" borderId="3" xfId="0" applyFont="1" applyFill="1" applyBorder="1" applyAlignment="1">
      <alignment horizontal="center" vertical="bottom"/>
    </xf>
    <xf numFmtId="4" fontId="3" fillId="3" borderId="3" xfId="0" applyNumberFormat="1" applyFont="1" applyFill="1" applyBorder="1" applyAlignment="1">
      <alignment horizontal="center" vertical="bottom"/>
    </xf>
    <xf numFmtId="0" fontId="1" fillId="3" borderId="4" xfId="0" applyFont="1" applyFill="1" applyBorder="1" applyAlignment="1">
      <alignment horizontal="center" vertical="bottom"/>
    </xf>
    <xf numFmtId="4" fontId="1" fillId="3" borderId="5" xfId="0" applyNumberFormat="1" applyFont="1" applyFill="1" applyBorder="1" applyAlignment="1">
      <alignment horizontal="center" vertical="bottom"/>
    </xf>
    <xf numFmtId="0" fontId="1" fillId="3" borderId="5" xfId="0" applyFont="1" applyFill="1" applyBorder="1" applyAlignment="1">
      <alignment horizontal="center" vertical="bottom"/>
    </xf>
    <xf numFmtId="2" fontId="1" fillId="6" borderId="5" xfId="0" applyNumberFormat="1" applyFont="1" applyFill="1" applyBorder="1" applyAlignment="1">
      <alignment horizontal="center" vertical="bottom"/>
    </xf>
    <xf numFmtId="0" fontId="7" fillId="0" borderId="0" xfId="0" applyFont="1" applyAlignment="1">
      <alignment vertical="bottom"/>
    </xf>
    <xf numFmtId="0" fontId="3" fillId="0" borderId="5" xfId="0" applyFont="1" applyBorder="1" applyAlignment="1">
      <alignment horizontal="center" vertical="bottom"/>
    </xf>
    <xf numFmtId="0" fontId="3" fillId="0" borderId="6" xfId="0" applyFont="1" applyBorder="1" applyAlignment="1">
      <alignment vertical="bottom"/>
    </xf>
    <xf numFmtId="0" fontId="3" fillId="7" borderId="5" xfId="0" applyFont="1" applyFill="1" applyBorder="1" applyAlignment="1">
      <alignment horizontal="center" vertical="bottom"/>
    </xf>
    <xf numFmtId="0" fontId="3" fillId="3" borderId="5" xfId="0" applyFont="1" applyFill="1" applyBorder="1" applyAlignment="1">
      <alignment vertical="bottom"/>
    </xf>
    <xf numFmtId="0" fontId="3" fillId="3" borderId="6" xfId="0" applyFont="1" applyFill="1" applyBorder="1" applyAlignment="1">
      <alignment vertical="bottom"/>
    </xf>
    <xf numFmtId="0" fontId="3" fillId="0" borderId="4" xfId="0" applyFont="1" applyBorder="1" applyAlignment="1">
      <alignment horizontal="center" vertical="bottom"/>
    </xf>
    <xf numFmtId="0" fontId="3" fillId="0" borderId="5" xfId="0" applyFont="1" applyBorder="1" applyAlignment="1">
      <alignment vertical="bottom"/>
    </xf>
    <xf numFmtId="0" fontId="3" fillId="0" borderId="4" xfId="0" applyFont="1" applyBorder="1" applyAlignment="1">
      <alignment vertical="bottom"/>
    </xf>
    <xf numFmtId="0" fontId="1" fillId="0" borderId="5" xfId="0" applyFont="1" applyBorder="1" applyAlignment="1">
      <alignment horizontal="right" vertical="bottom"/>
    </xf>
    <xf numFmtId="4" fontId="1" fillId="5" borderId="5" xfId="0" applyNumberFormat="1" applyFont="1" applyFill="1" applyBorder="1" applyAlignment="1">
      <alignment horizontal="center" vertical="bottom"/>
    </xf>
    <xf numFmtId="0" fontId="3" fillId="0" borderId="6" xfId="0" applyFont="1" applyBorder="1" applyAlignment="1">
      <alignment horizontal="right" vertical="bottom"/>
    </xf>
    <xf numFmtId="0" fontId="3" fillId="0" borderId="0" xfId="0" applyFont="1" applyAlignment="1">
      <alignment horizontal="center" vertical="bottom"/>
    </xf>
    <xf numFmtId="0" fontId="8" fillId="0" borderId="0" xfId="0" applyAlignment="1">
      <alignment vertical="bottom"/>
    </xf>
    <xf numFmtId="0" fontId="9" fillId="8" borderId="7" xfId="0" applyFont="1" applyFill="1" applyBorder="1" applyAlignment="1">
      <alignment vertical="bottom"/>
    </xf>
    <xf numFmtId="0" fontId="2" fillId="0" borderId="7" xfId="0" applyFont="1" applyBorder="1" applyAlignment="1">
      <alignment vertical="bottom"/>
    </xf>
    <xf numFmtId="0" fontId="10" fillId="9" borderId="8" xfId="0" applyFont="1" applyFill="1" applyBorder="1" applyAlignment="1">
      <alignment horizontal="center" vertical="bottom"/>
    </xf>
    <xf numFmtId="0" fontId="10" fillId="9" borderId="9" xfId="0" applyFont="1" applyFill="1" applyBorder="1" applyAlignment="1">
      <alignment horizontal="center" vertical="bottom"/>
    </xf>
    <xf numFmtId="0" fontId="10" fillId="9" borderId="10" xfId="0" applyFont="1" applyFill="1" applyBorder="1" applyAlignment="1">
      <alignment horizontal="center" vertical="bottom"/>
    </xf>
    <xf numFmtId="0" fontId="9" fillId="3" borderId="0" xfId="0" applyFont="1" applyFill="1" applyAlignment="1">
      <alignment horizontal="center" vertical="bottom"/>
    </xf>
    <xf numFmtId="0" fontId="8" fillId="10" borderId="11" xfId="0" applyFill="1" applyBorder="1" applyAlignment="1">
      <alignment horizontal="center" vertical="center"/>
    </xf>
    <xf numFmtId="0" fontId="8" fillId="11" borderId="11" xfId="0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bottom"/>
    </xf>
    <xf numFmtId="1" fontId="11" fillId="3" borderId="6" xfId="0" applyNumberFormat="1" applyFont="1" applyFill="1" applyBorder="1" applyAlignment="1">
      <alignment horizontal="center" vertical="bottom"/>
    </xf>
    <xf numFmtId="0" fontId="12" fillId="3" borderId="6" xfId="0" applyFont="1" applyFill="1" applyBorder="1" applyAlignment="1">
      <alignment horizontal="center" vertical="bottom"/>
    </xf>
    <xf numFmtId="1" fontId="12" fillId="3" borderId="6" xfId="0" applyNumberFormat="1" applyFont="1" applyFill="1" applyBorder="1" applyAlignment="1">
      <alignment horizontal="center" vertical="bottom"/>
    </xf>
    <xf numFmtId="2" fontId="8" fillId="10" borderId="11" xfId="0" applyNumberForma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2" fontId="8" fillId="0" borderId="11" xfId="0" applyNumberFormat="1" applyBorder="1" applyAlignment="1">
      <alignment horizontal="center" vertical="center"/>
    </xf>
    <xf numFmtId="0" fontId="8" fillId="0" borderId="11" xfId="0" applyBorder="1" applyAlignment="1">
      <alignment horizontal="center" vertical="center"/>
    </xf>
    <xf numFmtId="0" fontId="10" fillId="12" borderId="11" xfId="0" applyFont="1" applyFill="1" applyBorder="1" applyAlignment="1">
      <alignment horizontal="center" vertical="center"/>
    </xf>
    <xf numFmtId="2" fontId="10" fillId="12" borderId="11" xfId="0" applyNumberFormat="1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vertical="bottom"/>
    </xf>
    <xf numFmtId="0" fontId="14" fillId="0" borderId="7" xfId="0" applyFont="1" applyBorder="1" applyAlignment="1">
      <alignment vertical="bottom"/>
    </xf>
    <xf numFmtId="0" fontId="15" fillId="0" borderId="0" xfId="0" applyFont="1" applyAlignment="1">
      <alignment vertical="bottom"/>
    </xf>
    <xf numFmtId="0" fontId="13" fillId="0" borderId="0" xfId="0" applyFont="1" applyAlignment="1">
      <alignment vertical="bottom"/>
    </xf>
    <xf numFmtId="0" fontId="13" fillId="3" borderId="0" xfId="0" applyFont="1" applyFill="1" applyAlignment="1">
      <alignment horizontal="center" vertical="bottom"/>
    </xf>
    <xf numFmtId="0" fontId="16" fillId="3" borderId="0" xfId="0" applyFont="1" applyFill="1" applyAlignment="1">
      <alignment horizontal="left" vertical="bottom"/>
    </xf>
    <xf numFmtId="0" fontId="1" fillId="3" borderId="0" xfId="0" applyFont="1" applyFill="1" applyAlignment="1">
      <alignment horizontal="left" vertical="bottom" wrapText="1"/>
    </xf>
    <xf numFmtId="0" fontId="3" fillId="3" borderId="0" xfId="0" applyFont="1" applyFill="1" applyAlignment="1">
      <alignment horizontal="left" vertical="bottom"/>
    </xf>
    <xf numFmtId="14" fontId="3" fillId="0" borderId="0" xfId="0" applyNumberFormat="1" applyFont="1" applyAlignment="1">
      <alignment vertical="bottom"/>
    </xf>
    <xf numFmtId="0" fontId="15" fillId="3" borderId="0" xfId="0" applyFont="1" applyFill="1" applyAlignment="1">
      <alignment horizontal="center" vertical="bottom"/>
    </xf>
    <xf numFmtId="0" fontId="17" fillId="3" borderId="0" xfId="0" applyFont="1" applyFill="1" applyAlignment="1">
      <alignment vertical="bottom"/>
    </xf>
    <xf numFmtId="0" fontId="8" fillId="0" borderId="0" xfId="0" applyFont="1" applyAlignment="1">
      <alignment vertical="bottom"/>
    </xf>
    <xf numFmtId="0" fontId="18" fillId="3" borderId="0" xfId="0" applyFont="1" applyFill="1" applyAlignment="1">
      <alignment horizontal="left" vertical="bottom"/>
    </xf>
    <xf numFmtId="4" fontId="13" fillId="3" borderId="0" xfId="0" applyNumberFormat="1" applyFont="1" applyFill="1" applyAlignment="1">
      <alignment horizontal="center" vertical="bottom"/>
    </xf>
    <xf numFmtId="0" fontId="4" fillId="3" borderId="0" xfId="0" applyFont="1" applyFill="1" applyAlignment="1">
      <alignment vertical="bottom"/>
    </xf>
    <xf numFmtId="0" fontId="19" fillId="3" borderId="0" xfId="0" applyFont="1" applyFill="1" applyAlignment="1">
      <alignment vertical="bottom"/>
    </xf>
    <xf numFmtId="2" fontId="9" fillId="3" borderId="0" xfId="0" applyNumberFormat="1" applyFont="1" applyFill="1" applyAlignment="1">
      <alignment horizontal="center" vertical="bottom"/>
    </xf>
    <xf numFmtId="0" fontId="3" fillId="3" borderId="0" xfId="0" applyFont="1" applyFill="1" applyAlignment="1">
      <alignment horizontal="center" vertical="bottom"/>
    </xf>
    <xf numFmtId="0" fontId="18" fillId="3" borderId="0" xfId="0" applyFont="1" applyFill="1" applyAlignment="1">
      <alignment horizontal="left" vertical="bottom" wrapText="1"/>
    </xf>
    <xf numFmtId="0" fontId="20" fillId="3" borderId="0" xfId="0" applyFont="1" applyFill="1" applyAlignment="1">
      <alignment vertical="bottom" wrapText="1"/>
    </xf>
    <xf numFmtId="0" fontId="4" fillId="0" borderId="0" xfId="0" applyFont="1" applyAlignment="1">
      <alignment vertical="bottom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hyperlink" Target="http://velotrex.ru/trackview.php?file=8037" TargetMode="External"/><Relationship Id="rId3" Type="http://schemas.openxmlformats.org/officeDocument/2006/relationships/hyperlink" Target="http://velotrex.ru/trackview.php?file=8051" TargetMode="External"/><Relationship Id="rId4" Type="http://schemas.openxmlformats.org/officeDocument/2006/relationships/hyperlink" Target="http://velotrex.ru/trackview.php?file=8055" TargetMode="External"/><Relationship Id="rId5" Type="http://schemas.openxmlformats.org/officeDocument/2006/relationships/hyperlink" Target="http://velotrex.ru/trackview.php?file=8056" TargetMode="External"/><Relationship Id="rId6" Type="http://schemas.openxmlformats.org/officeDocument/2006/relationships/hyperlink" Target="http://velotrex.ru/trackview.php?file=8058" TargetMode="External"/><Relationship Id="rId7" Type="http://schemas.openxmlformats.org/officeDocument/2006/relationships/hyperlink" Target="http://velotrex.ru/trackview.php?file=8059" TargetMode="External"/><Relationship Id="rId8" Type="http://schemas.openxmlformats.org/officeDocument/2006/relationships/hyperlink" Target="http://velotrex.ru/trackview.php?file=5480" TargetMode="External"/><Relationship Id="rId9" Type="http://schemas.openxmlformats.org/officeDocument/2006/relationships/hyperlink" Target="http://velotrex.ru/trackview.php?file=8188" TargetMode="External"/><Relationship Id="rId10" Type="http://schemas.openxmlformats.org/officeDocument/2006/relationships/hyperlink" Target="http://velotrex.ru/trackview.php?file=8057" TargetMode="External"/><Relationship Id="rId11" Type="http://schemas.openxmlformats.org/officeDocument/2006/relationships/hyperlink" Target="http://velotrex.ru/trackview.php?file=5677" TargetMode="External"/><Relationship Id="rId12" Type="http://schemas.openxmlformats.org/officeDocument/2006/relationships/hyperlink" Target="http://velotrex.ru/trackview.php?file=8051" TargetMode="External"/><Relationship Id="rId13" Type="http://schemas.openxmlformats.org/officeDocument/2006/relationships/hyperlink" Target="http://velotrex.ru/trackview.php?file=8055" TargetMode="External"/><Relationship Id="rId14" Type="http://schemas.openxmlformats.org/officeDocument/2006/relationships/hyperlink" Target="http://velotrex.ru/trackview.php?file=8056" TargetMode="External"/><Relationship Id="rId15" Type="http://schemas.openxmlformats.org/officeDocument/2006/relationships/hyperlink" Target="http://velotrex.ru/trackview.php?file=8058" TargetMode="External"/><Relationship Id="rId16" Type="http://schemas.openxmlformats.org/officeDocument/2006/relationships/hyperlink" Target="http://velotrex.ru/trackview.php?file=8059" TargetMode="External"/><Relationship Id="rId17" Type="http://schemas.openxmlformats.org/officeDocument/2006/relationships/hyperlink" Target="http://velotrex.ru/trackview.php?file=5480" TargetMode="External"/><Relationship Id="rId18" Type="http://schemas.openxmlformats.org/officeDocument/2006/relationships/hyperlink" Target="http://velotrex.ru/trackview.php?file=8188" TargetMode="External"/><Relationship Id="rId19" Type="http://schemas.openxmlformats.org/officeDocument/2006/relationships/hyperlink" Target="http://velotrex.ru/trackview.php?file=8057" TargetMode="External"/><Relationship Id="rId20" Type="http://schemas.openxmlformats.org/officeDocument/2006/relationships/hyperlink" Target="http://velotrex.ru/trackview.php?file=5677" TargetMode="External"/><Relationship Id="rId21" Type="http://schemas.openxmlformats.org/officeDocument/2006/relationships/comments" Target="../comments1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AA1015"/>
  <sheetViews>
    <sheetView tabSelected="1" workbookViewId="0" zoomScale="51">
      <selection activeCell="A5" sqref="A5:XFD5"/>
    </sheetView>
  </sheetViews>
  <sheetFormatPr defaultRowHeight="15.0" customHeight="1" defaultColWidth="12"/>
  <cols>
    <col min="1" max="1" customWidth="1" width="12.5703125" style="0"/>
    <col min="2" max="2" customWidth="1" width="24.570312" style="0"/>
    <col min="3" max="6" customWidth="1" width="12.5703125" style="0"/>
    <col min="8" max="8" customWidth="1" width="17.140625" style="0"/>
    <col min="9" max="9" customWidth="1" width="17.425781" style="0"/>
  </cols>
  <sheetData>
    <row r="1" spans="8:8" ht="15.75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8:8" ht="15.75" customHeight="1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8:8" ht="15.75" customHeight="1">
      <c r="A3" s="10">
        <v>1.0</v>
      </c>
      <c r="B3" s="11" t="s">
        <v>6</v>
      </c>
      <c r="C3" s="12">
        <v>3.0</v>
      </c>
      <c r="D3" s="13">
        <v>4.52</v>
      </c>
      <c r="E3" s="14">
        <v>5.75</v>
      </c>
      <c r="F3" s="15"/>
      <c r="G3" s="4"/>
      <c r="H3" s="4"/>
      <c r="I3" s="4"/>
      <c r="J3" s="4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8:8" ht="15.75" customHeight="1">
      <c r="A4" s="10">
        <v>2.0</v>
      </c>
      <c r="B4" s="11" t="s">
        <v>7</v>
      </c>
      <c r="C4" s="16">
        <v>45353.0</v>
      </c>
      <c r="D4" s="13">
        <v>3.62</v>
      </c>
      <c r="E4" s="14">
        <v>4.4</v>
      </c>
      <c r="F4" s="15"/>
      <c r="G4" s="17" t="s">
        <v>3</v>
      </c>
      <c r="H4" s="18" t="s">
        <v>8</v>
      </c>
      <c r="I4" s="18" t="s">
        <v>9</v>
      </c>
      <c r="J4" s="19" t="s">
        <v>10</v>
      </c>
      <c r="K4" s="15"/>
      <c r="L4" s="1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8:8" ht="15.75" customHeight="1">
      <c r="A5" s="10">
        <v>3.0</v>
      </c>
      <c r="B5" s="11" t="s">
        <v>11</v>
      </c>
      <c r="C5" s="12">
        <v>2.0</v>
      </c>
      <c r="D5" s="13">
        <v>2.73</v>
      </c>
      <c r="E5" s="14">
        <v>3.48</v>
      </c>
      <c r="F5" s="15"/>
      <c r="G5" s="10">
        <v>1.0</v>
      </c>
      <c r="H5" s="20">
        <f>D8</f>
        <v>1.8</v>
      </c>
      <c r="I5" s="14">
        <v>3.0</v>
      </c>
      <c r="J5" s="20">
        <f>H5</f>
        <v>1.8</v>
      </c>
      <c r="K5" s="15"/>
      <c r="L5" s="1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8:8" ht="15.75" customHeight="1">
      <c r="A6" s="10">
        <v>4.0</v>
      </c>
      <c r="B6" s="11" t="s">
        <v>12</v>
      </c>
      <c r="C6" s="12">
        <v>2.0</v>
      </c>
      <c r="D6" s="13">
        <v>2.19</v>
      </c>
      <c r="E6" s="14">
        <v>2.5</v>
      </c>
      <c r="F6" s="15"/>
      <c r="G6" s="10">
        <v>2.0</v>
      </c>
      <c r="H6" s="20">
        <f>D4+D4:D7+D11</f>
        <v>7.869999999999999</v>
      </c>
      <c r="I6" s="21">
        <v>7.0</v>
      </c>
      <c r="J6" s="14">
        <v>7.0</v>
      </c>
      <c r="K6" s="15"/>
      <c r="L6" s="1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8:8" ht="15.75" customHeight="1">
      <c r="A7" s="10"/>
      <c r="B7" s="11" t="s">
        <v>13</v>
      </c>
      <c r="C7" s="12">
        <v>2.0</v>
      </c>
      <c r="D7" s="13">
        <v>2.27</v>
      </c>
      <c r="E7" s="14">
        <v>2.84</v>
      </c>
      <c r="F7" s="22"/>
      <c r="G7" s="10">
        <v>3.0</v>
      </c>
      <c r="H7" s="20">
        <f>D3+D9+D10+D12</f>
        <v>19.67</v>
      </c>
      <c r="I7" s="17">
        <v>24.0</v>
      </c>
      <c r="J7" s="14" t="s">
        <v>89</v>
      </c>
      <c r="K7" s="15"/>
      <c r="L7" s="1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8:8" ht="15.75" customHeight="1">
      <c r="A8" s="10">
        <v>6.0</v>
      </c>
      <c r="B8" s="23" t="s">
        <v>14</v>
      </c>
      <c r="C8" s="12">
        <v>1.0</v>
      </c>
      <c r="D8" s="13">
        <v>1.8</v>
      </c>
      <c r="E8" s="14">
        <v>2.27</v>
      </c>
      <c r="F8" s="22"/>
      <c r="G8" s="4"/>
      <c r="H8" s="4"/>
      <c r="I8" s="24" t="s">
        <v>15</v>
      </c>
      <c r="J8" s="25">
        <f>SUM(J6,J5,H7)</f>
        <v>28.470000000000002</v>
      </c>
      <c r="K8" s="15"/>
      <c r="L8" s="1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8:8" ht="15.75" customHeight="1">
      <c r="A9" s="10">
        <v>7.0</v>
      </c>
      <c r="B9" s="11" t="s">
        <v>16</v>
      </c>
      <c r="C9" s="12">
        <v>3.0</v>
      </c>
      <c r="D9" s="13">
        <v>6.25</v>
      </c>
      <c r="E9" s="14">
        <v>7.49</v>
      </c>
      <c r="F9" s="22"/>
      <c r="G9" s="15"/>
      <c r="H9" s="15"/>
      <c r="I9" s="15"/>
      <c r="J9" s="15"/>
      <c r="K9" s="15"/>
      <c r="L9" s="1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8:8" ht="15.75" customHeight="1">
      <c r="A10" s="10">
        <v>8.0</v>
      </c>
      <c r="B10" s="11" t="s">
        <v>17</v>
      </c>
      <c r="C10" s="12">
        <v>3.0</v>
      </c>
      <c r="D10" s="26">
        <v>4.38</v>
      </c>
      <c r="E10" s="14">
        <v>4.99</v>
      </c>
      <c r="F10" s="4"/>
      <c r="G10" s="27" t="s">
        <v>15</v>
      </c>
      <c r="H10" s="28" t="s">
        <v>18</v>
      </c>
      <c r="I10" s="28" t="s">
        <v>19</v>
      </c>
      <c r="J10" s="29" t="s">
        <v>20</v>
      </c>
      <c r="K10" s="15"/>
      <c r="L10" s="1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8:8" ht="15.75" customHeight="1">
      <c r="A11" s="10">
        <v>9.0</v>
      </c>
      <c r="B11" s="11" t="s">
        <v>21</v>
      </c>
      <c r="C11" s="12">
        <v>2.0</v>
      </c>
      <c r="D11" s="30">
        <v>2.06</v>
      </c>
      <c r="E11" s="14">
        <v>2.45</v>
      </c>
      <c r="F11" s="15"/>
      <c r="G11" s="31">
        <f>J8</f>
        <v>28.470000000000002</v>
      </c>
      <c r="H11" s="32">
        <f>C46</f>
        <v>1.067333333333334</v>
      </c>
      <c r="I11" s="33">
        <v>0.8</v>
      </c>
      <c r="J11" s="34">
        <f>G11*H11*I11</f>
        <v>24.309584000000015</v>
      </c>
      <c r="K11" s="15"/>
      <c r="L11" s="1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8:8" ht="15.75" customHeight="1">
      <c r="A12" s="10">
        <v>10.0</v>
      </c>
      <c r="B12" s="35" t="s">
        <v>22</v>
      </c>
      <c r="C12" s="36">
        <v>3.0</v>
      </c>
      <c r="D12" s="36">
        <v>4.52</v>
      </c>
      <c r="E12" s="14">
        <v>5.16</v>
      </c>
      <c r="F12" s="15"/>
      <c r="G12" s="4"/>
      <c r="H12" s="6" t="s">
        <v>23</v>
      </c>
      <c r="I12" s="7"/>
      <c r="J12" s="7" t="s">
        <v>24</v>
      </c>
      <c r="K12" s="15"/>
      <c r="L12" s="1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8:8" ht="15.75" customHeight="1">
      <c r="A13" s="10">
        <v>11.0</v>
      </c>
      <c r="B13" s="37"/>
      <c r="C13" s="38"/>
      <c r="D13" s="38"/>
      <c r="E13" s="21"/>
      <c r="F13" s="15"/>
      <c r="G13" s="15"/>
      <c r="H13" s="15"/>
      <c r="I13" s="15"/>
      <c r="J13" s="15"/>
      <c r="K13" s="15"/>
      <c r="L13" s="1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8:8" ht="15.75" customHeight="1">
      <c r="A14" s="10">
        <v>12.0</v>
      </c>
      <c r="B14" s="39"/>
      <c r="C14" s="12"/>
      <c r="D14" s="13"/>
      <c r="E14" s="40"/>
      <c r="F14" s="15"/>
      <c r="G14" s="15"/>
      <c r="H14" s="15"/>
      <c r="I14" s="15"/>
      <c r="J14" s="15"/>
      <c r="K14" s="15"/>
      <c r="L14" s="1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8:8" ht="15.75" customHeight="1">
      <c r="A15" s="10"/>
      <c r="B15" s="39"/>
      <c r="C15" s="12"/>
      <c r="D15" s="12"/>
      <c r="E15" s="40"/>
      <c r="F15" s="15"/>
      <c r="G15" s="15"/>
      <c r="H15" s="15"/>
      <c r="I15" s="15"/>
      <c r="J15" s="15"/>
      <c r="K15" s="15"/>
      <c r="L15" s="1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8:8" ht="15.75" customHeight="1">
      <c r="A16" s="41"/>
      <c r="B16" s="42"/>
      <c r="C16" s="36"/>
      <c r="D16" s="36"/>
      <c r="E16" s="37"/>
      <c r="F16" s="4"/>
      <c r="G16" s="4"/>
      <c r="H16" s="4"/>
      <c r="I16" s="4"/>
      <c r="J16" s="4"/>
      <c r="K16" s="15"/>
      <c r="L16" s="1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8:8" ht="15.75" customHeight="1">
      <c r="A17" s="43"/>
      <c r="B17" s="42"/>
      <c r="C17" s="44" t="s">
        <v>25</v>
      </c>
      <c r="D17" s="45">
        <f>SUM(D3:D12)</f>
        <v>34.339999999999996</v>
      </c>
      <c r="E17" s="46">
        <f>SUM(E3:E14)</f>
        <v>41.33000000000001</v>
      </c>
      <c r="F17" s="4"/>
      <c r="G17" s="4"/>
      <c r="H17" s="4"/>
      <c r="I17" s="4"/>
      <c r="J17" s="4"/>
      <c r="K17" s="4"/>
      <c r="L17" s="4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8:8" ht="15.75" customHeight="1">
      <c r="A18" s="47"/>
      <c r="B18" s="48"/>
      <c r="C18" s="48"/>
      <c r="D18" s="48"/>
      <c r="E18" s="4"/>
      <c r="F18" s="4"/>
      <c r="G18" s="4"/>
      <c r="H18" s="4"/>
      <c r="I18" s="4"/>
      <c r="J18" s="4"/>
      <c r="K18" s="4"/>
      <c r="L18" s="4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8:8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8:8" ht="15.75" customHeight="1">
      <c r="A20" s="1" t="s">
        <v>26</v>
      </c>
      <c r="B20" s="2"/>
      <c r="C20" s="2"/>
      <c r="D20" s="3"/>
      <c r="E20" s="4"/>
      <c r="F20" s="4"/>
      <c r="G20" s="4"/>
      <c r="H20" s="4"/>
      <c r="I20" s="4"/>
      <c r="J20" s="4"/>
      <c r="K20" s="4"/>
      <c r="L20" s="4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8:8" ht="15.75" customHeight="1">
      <c r="A21" s="6" t="s">
        <v>1</v>
      </c>
      <c r="B21" s="7" t="s">
        <v>2</v>
      </c>
      <c r="C21" s="7" t="s">
        <v>3</v>
      </c>
      <c r="D21" s="8" t="s">
        <v>4</v>
      </c>
      <c r="E21" s="9" t="s">
        <v>5</v>
      </c>
      <c r="F21" s="4"/>
      <c r="G21" s="4"/>
      <c r="H21" s="4"/>
      <c r="I21" s="4"/>
      <c r="J21" s="4"/>
      <c r="K21" s="4"/>
      <c r="L21" s="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8:8" ht="15.75" customHeight="1">
      <c r="A22" s="10">
        <v>1.0</v>
      </c>
      <c r="B22" s="11" t="s">
        <v>27</v>
      </c>
      <c r="C22" s="16">
        <v>45353.0</v>
      </c>
      <c r="D22" s="13">
        <v>3.62</v>
      </c>
      <c r="E22" s="14">
        <v>4.4</v>
      </c>
      <c r="F22" s="15"/>
      <c r="G22" s="4"/>
      <c r="H22" s="4"/>
      <c r="I22" s="4"/>
      <c r="J22" s="4"/>
      <c r="K22" s="4"/>
      <c r="L22" s="4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8:8" ht="15.75" customHeight="1">
      <c r="A23" s="10">
        <v>2.0</v>
      </c>
      <c r="B23" s="11" t="s">
        <v>28</v>
      </c>
      <c r="C23" s="12">
        <v>2.0</v>
      </c>
      <c r="D23" s="13">
        <v>2.73</v>
      </c>
      <c r="E23" s="14">
        <v>3.48</v>
      </c>
      <c r="F23" s="15"/>
      <c r="G23" s="17" t="s">
        <v>3</v>
      </c>
      <c r="H23" s="18" t="s">
        <v>8</v>
      </c>
      <c r="I23" s="19" t="s">
        <v>9</v>
      </c>
      <c r="J23" s="19" t="s">
        <v>10</v>
      </c>
      <c r="K23" s="4"/>
      <c r="L23" s="4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8:8" ht="15.75" customHeight="1">
      <c r="A24" s="10">
        <v>3.0</v>
      </c>
      <c r="B24" s="11" t="s">
        <v>29</v>
      </c>
      <c r="C24" s="12">
        <v>2.0</v>
      </c>
      <c r="D24" s="13">
        <v>2.19</v>
      </c>
      <c r="E24" s="14">
        <v>2.5</v>
      </c>
      <c r="F24" s="15"/>
      <c r="G24" s="10">
        <v>1.0</v>
      </c>
      <c r="H24" s="20">
        <f>D26</f>
        <v>1.8</v>
      </c>
      <c r="I24" s="14">
        <v>3.0</v>
      </c>
      <c r="J24" s="20">
        <f>H24</f>
        <v>1.8</v>
      </c>
      <c r="K24" s="4"/>
      <c r="L24" s="4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8:8" ht="15.75" customHeight="1">
      <c r="A25" s="10">
        <v>4.0</v>
      </c>
      <c r="B25" s="11" t="s">
        <v>30</v>
      </c>
      <c r="C25" s="12">
        <v>2.0</v>
      </c>
      <c r="D25" s="13">
        <v>2.27</v>
      </c>
      <c r="E25" s="14">
        <v>2.84</v>
      </c>
      <c r="F25" s="15"/>
      <c r="G25" s="10">
        <v>2.0</v>
      </c>
      <c r="H25" s="20">
        <f>D22+D23+D24+D25+D29</f>
        <v>12.870000000000001</v>
      </c>
      <c r="I25" s="21">
        <v>7.0</v>
      </c>
      <c r="J25" s="14">
        <v>7.0</v>
      </c>
      <c r="K25" s="4"/>
      <c r="L25" s="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8:8" ht="15.75" customHeight="1">
      <c r="A26" s="10"/>
      <c r="B26" s="23" t="s">
        <v>31</v>
      </c>
      <c r="C26" s="12">
        <v>1.0</v>
      </c>
      <c r="D26" s="13">
        <v>1.8</v>
      </c>
      <c r="E26" s="14">
        <v>2.27</v>
      </c>
      <c r="F26" s="22"/>
      <c r="G26" s="10">
        <v>3.0</v>
      </c>
      <c r="H26" s="14">
        <f>D28+E22+D30</f>
        <v>13.299999999999999</v>
      </c>
      <c r="I26" s="14">
        <v>24.0</v>
      </c>
      <c r="J26" s="14">
        <f>H26</f>
        <v>13.299999999999999</v>
      </c>
      <c r="K26" s="4"/>
      <c r="L26" s="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8:8" ht="15.75" customHeight="1">
      <c r="A27" s="10">
        <v>6.0</v>
      </c>
      <c r="B27" s="11" t="s">
        <v>32</v>
      </c>
      <c r="C27" s="12">
        <v>3.0</v>
      </c>
      <c r="D27" s="13">
        <v>6.25</v>
      </c>
      <c r="E27" s="14">
        <v>7.49</v>
      </c>
      <c r="F27" s="22"/>
      <c r="G27" s="4"/>
      <c r="H27" s="4"/>
      <c r="I27" s="24" t="s">
        <v>15</v>
      </c>
      <c r="J27" s="25">
        <f>SUM(J25,J24,H26)</f>
        <v>22.1</v>
      </c>
      <c r="K27" s="4"/>
      <c r="L27" s="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8:8" ht="15.75" customHeight="1">
      <c r="A28" s="10">
        <v>7.0</v>
      </c>
      <c r="B28" s="11" t="s">
        <v>33</v>
      </c>
      <c r="C28" s="12">
        <v>3.0</v>
      </c>
      <c r="D28" s="26">
        <v>4.38</v>
      </c>
      <c r="E28" s="14">
        <v>4.99</v>
      </c>
      <c r="F28" s="22"/>
      <c r="G28" s="15"/>
      <c r="H28" s="15"/>
      <c r="I28" s="15"/>
      <c r="J28" s="15"/>
      <c r="K28" s="4"/>
      <c r="L28" s="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8:8" ht="15.75" customHeight="1">
      <c r="A29" s="10">
        <v>8.0</v>
      </c>
      <c r="B29" s="11" t="s">
        <v>34</v>
      </c>
      <c r="C29" s="12">
        <v>2.0</v>
      </c>
      <c r="D29" s="30">
        <v>2.06</v>
      </c>
      <c r="E29" s="14">
        <v>2.45</v>
      </c>
      <c r="F29" s="4"/>
      <c r="G29" s="27" t="s">
        <v>15</v>
      </c>
      <c r="H29" s="28" t="s">
        <v>18</v>
      </c>
      <c r="I29" s="28" t="s">
        <v>19</v>
      </c>
      <c r="J29" s="29" t="s">
        <v>20</v>
      </c>
      <c r="K29" s="4"/>
      <c r="L29" s="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8:8" ht="15.75" customHeight="1">
      <c r="A30" s="10">
        <v>9.0</v>
      </c>
      <c r="B30" s="35" t="s">
        <v>22</v>
      </c>
      <c r="C30" s="36">
        <v>3.0</v>
      </c>
      <c r="D30" s="36">
        <v>4.52</v>
      </c>
      <c r="E30" s="14">
        <v>5.16</v>
      </c>
      <c r="F30" s="15"/>
      <c r="G30" s="31">
        <f>J27</f>
        <v>22.1</v>
      </c>
      <c r="H30" s="32">
        <f>J46</f>
        <v>1.0195000000000005</v>
      </c>
      <c r="I30" s="33">
        <v>0.8</v>
      </c>
      <c r="J30" s="34">
        <f>G30*H30*I30</f>
        <v>18.02476000000001</v>
      </c>
      <c r="K30" s="4"/>
      <c r="L30" s="4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8" ht="15.75" customHeight="1">
      <c r="A31" s="10">
        <v>10.0</v>
      </c>
      <c r="B31" s="37"/>
      <c r="C31" s="36"/>
      <c r="D31" s="36"/>
      <c r="E31" s="14"/>
      <c r="F31" s="15"/>
      <c r="G31" s="4"/>
      <c r="H31" s="6" t="s">
        <v>23</v>
      </c>
      <c r="I31" s="7"/>
      <c r="J31" s="7" t="s">
        <v>24</v>
      </c>
      <c r="K31" s="4"/>
      <c r="L31" s="4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8:8" ht="15.75" customHeight="1">
      <c r="A32" s="43"/>
      <c r="B32" s="42"/>
      <c r="C32" s="44" t="s">
        <v>25</v>
      </c>
      <c r="D32" s="45">
        <f>SUM(D22:D30)</f>
        <v>29.819999999999997</v>
      </c>
      <c r="E32" s="46">
        <f>SUM(E22:E31)</f>
        <v>35.58</v>
      </c>
      <c r="F32" s="4"/>
      <c r="G32" s="4"/>
      <c r="H32" s="4"/>
      <c r="I32" s="4"/>
      <c r="J32" s="4"/>
      <c r="K32" s="4"/>
      <c r="L32" s="4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8:8" ht="15.75" customHeight="1">
      <c r="A33" s="41">
        <v>15.0</v>
      </c>
      <c r="B33" s="42"/>
      <c r="C33" s="36"/>
      <c r="D33" s="36"/>
      <c r="E33" s="37"/>
      <c r="F33" s="4"/>
      <c r="G33" s="4"/>
      <c r="H33" s="4"/>
      <c r="I33" s="4"/>
      <c r="J33" s="4"/>
      <c r="K33" s="4"/>
      <c r="L33" s="4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8:8" ht="15.75" customHeight="1">
      <c r="A34" s="4"/>
      <c r="B34" s="4"/>
      <c r="C34" s="4"/>
      <c r="D34" s="4"/>
      <c r="E34" s="5"/>
      <c r="F34" s="4"/>
      <c r="G34" s="4"/>
      <c r="H34" s="4"/>
      <c r="I34" s="4"/>
      <c r="J34" s="4"/>
      <c r="K34" s="4"/>
      <c r="L34" s="4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8:8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8:8" ht="15.75" customHeight="1">
      <c r="A36" s="49" t="s">
        <v>35</v>
      </c>
      <c r="B36" s="50"/>
      <c r="C36" s="50"/>
      <c r="D36" s="50"/>
      <c r="E36" s="50"/>
      <c r="F36" s="5"/>
      <c r="G36" s="5"/>
      <c r="H36" s="49" t="s">
        <v>74</v>
      </c>
      <c r="I36" s="50"/>
      <c r="J36" s="50"/>
      <c r="K36" s="50"/>
      <c r="L36" s="50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8:8" ht="15.75" customHeight="1">
      <c r="A37" s="51" t="s">
        <v>66</v>
      </c>
      <c r="B37" s="52"/>
      <c r="C37" s="52"/>
      <c r="D37" s="52"/>
      <c r="E37" s="53"/>
      <c r="G37" s="54"/>
      <c r="H37" s="51" t="s">
        <v>66</v>
      </c>
      <c r="I37" s="52"/>
      <c r="J37" s="52"/>
      <c r="K37" s="52"/>
      <c r="L37" s="53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8:8" ht="15.75" customHeight="1">
      <c r="A38" s="55" t="s">
        <v>67</v>
      </c>
      <c r="B38" s="55" t="s">
        <v>68</v>
      </c>
      <c r="C38" s="55" t="s">
        <v>69</v>
      </c>
      <c r="D38" s="55" t="s">
        <v>70</v>
      </c>
      <c r="E38" s="55" t="s">
        <v>71</v>
      </c>
      <c r="G38" s="54"/>
      <c r="H38" s="55" t="s">
        <v>67</v>
      </c>
      <c r="I38" s="55" t="s">
        <v>68</v>
      </c>
      <c r="J38" s="55" t="s">
        <v>69</v>
      </c>
      <c r="K38" s="55" t="s">
        <v>70</v>
      </c>
      <c r="L38" s="55" t="s">
        <v>71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8:8" ht="15.75" customHeight="1">
      <c r="A39" s="56" t="s">
        <v>38</v>
      </c>
      <c r="B39" s="57">
        <v>240.0</v>
      </c>
      <c r="C39" s="58">
        <v>128.0</v>
      </c>
      <c r="D39" s="57">
        <v>252.0</v>
      </c>
      <c r="E39" s="57">
        <v>12.0</v>
      </c>
      <c r="G39" s="54"/>
      <c r="H39" s="56" t="s">
        <v>38</v>
      </c>
      <c r="I39" s="59">
        <v>240.0</v>
      </c>
      <c r="J39" s="60">
        <v>123.0</v>
      </c>
      <c r="K39" s="59">
        <v>236.0</v>
      </c>
      <c r="L39" s="59">
        <v>9.0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8:8" ht="15.75" customHeight="1">
      <c r="A40" s="55" t="s">
        <v>72</v>
      </c>
      <c r="B40" s="61">
        <f>B39/F44</f>
        <v>0.379746835443038</v>
      </c>
      <c r="C40" s="61">
        <f>C39/F44</f>
        <v>0.20253164556962025</v>
      </c>
      <c r="D40" s="61">
        <f>D39/F44</f>
        <v>0.3987341772151899</v>
      </c>
      <c r="E40" s="61">
        <f>E39/F44</f>
        <v>0.0189873417721519</v>
      </c>
      <c r="G40" s="54"/>
      <c r="H40" s="55" t="s">
        <v>72</v>
      </c>
      <c r="I40" s="61">
        <f>I39/M44</f>
        <v>0.39473684210526316</v>
      </c>
      <c r="J40" s="61">
        <f>J39/M44</f>
        <v>0.20230263157894737</v>
      </c>
      <c r="K40" s="61">
        <f>K39/M44</f>
        <v>0.3881578947368421</v>
      </c>
      <c r="L40" s="61">
        <f>L39/M44</f>
        <v>0.014802631578947368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8:8" ht="15.75" customHeight="1">
      <c r="A41" s="56" t="s">
        <v>42</v>
      </c>
      <c r="B41" s="56">
        <v>0.8</v>
      </c>
      <c r="C41" s="56">
        <v>1.0</v>
      </c>
      <c r="D41" s="56">
        <v>1.2</v>
      </c>
      <c r="E41" s="56">
        <v>1.5</v>
      </c>
      <c r="G41" s="54"/>
      <c r="H41" s="56" t="s">
        <v>42</v>
      </c>
      <c r="I41" s="56">
        <v>0.8</v>
      </c>
      <c r="J41" s="56">
        <v>1.0</v>
      </c>
      <c r="K41" s="56">
        <v>1.2</v>
      </c>
      <c r="L41" s="56">
        <v>1.5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8:8" ht="15.75" customHeight="1">
      <c r="G42" s="54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8:8" ht="15.75" customHeight="1">
      <c r="A43" s="62" t="s">
        <v>42</v>
      </c>
      <c r="B43" s="62" t="s">
        <v>73</v>
      </c>
      <c r="C43" s="62" t="s">
        <v>40</v>
      </c>
      <c r="D43" s="62" t="s">
        <v>39</v>
      </c>
      <c r="E43" s="62" t="s">
        <v>41</v>
      </c>
      <c r="F43" s="62" t="s">
        <v>37</v>
      </c>
      <c r="G43" s="54"/>
      <c r="H43" s="62" t="s">
        <v>42</v>
      </c>
      <c r="I43" s="62" t="s">
        <v>73</v>
      </c>
      <c r="J43" s="62" t="s">
        <v>40</v>
      </c>
      <c r="K43" s="62" t="s">
        <v>39</v>
      </c>
      <c r="L43" s="62" t="s">
        <v>41</v>
      </c>
      <c r="M43" s="62" t="s">
        <v>37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8:8" ht="15.75" customHeight="1">
      <c r="A44" s="63">
        <f>B40*B41+C40*C41+D40*D41+E40*E41</f>
        <v>1.0132911392405068</v>
      </c>
      <c r="B44" s="64">
        <v>0.0</v>
      </c>
      <c r="C44" s="64">
        <v>12.0</v>
      </c>
      <c r="D44" s="64">
        <v>500.0</v>
      </c>
      <c r="E44" s="64">
        <v>10.0</v>
      </c>
      <c r="F44" s="64">
        <f>SUM(B39:E39)</f>
        <v>632.0</v>
      </c>
      <c r="G44" s="54"/>
      <c r="H44" s="63">
        <f>I40*I41+J40*J41+K40*K41+L40*L41</f>
        <v>1.0060855263157902</v>
      </c>
      <c r="I44" s="64">
        <v>0.0</v>
      </c>
      <c r="J44" s="64">
        <v>12.0</v>
      </c>
      <c r="K44" s="64">
        <v>500.0</v>
      </c>
      <c r="L44" s="64">
        <v>10.0</v>
      </c>
      <c r="M44" s="64">
        <v>608.0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8:8" ht="15.75" customHeight="1">
      <c r="G45" s="5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8:8" ht="15.75" customHeight="1">
      <c r="B46" s="65" t="s">
        <v>18</v>
      </c>
      <c r="C46" s="66">
        <f>((F44*A44+B44)*10)/(C44*D44)</f>
        <v>1.067333333333334</v>
      </c>
      <c r="G46" s="54"/>
      <c r="I46" s="65" t="s">
        <v>18</v>
      </c>
      <c r="J46" s="66">
        <f>((M44*H44+I44)*10)/(J44*K44)</f>
        <v>1.0195000000000005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8:8" ht="15.75" customHeight="1">
      <c r="G47" s="54"/>
      <c r="H47" s="54"/>
      <c r="I47" s="54"/>
      <c r="J47" s="54"/>
      <c r="K47" s="54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8:8" ht="15.75" customHeight="1">
      <c r="G48" s="54"/>
      <c r="H48" s="54"/>
      <c r="I48" s="54"/>
      <c r="J48" s="54"/>
      <c r="K48" s="54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8:8" ht="15.75" customHeight="1">
      <c r="G49" s="54"/>
      <c r="H49" s="54"/>
      <c r="I49" s="54"/>
      <c r="J49" s="54"/>
      <c r="K49" s="5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8:8" ht="15.75" customHeight="1">
      <c r="G50" s="54"/>
      <c r="H50" s="54"/>
      <c r="I50" s="54"/>
      <c r="J50" s="54"/>
      <c r="K50" s="54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8:8" ht="15.75" customHeight="1">
      <c r="B51" s="67" t="s">
        <v>35</v>
      </c>
      <c r="C51" s="68"/>
      <c r="D51" s="68"/>
      <c r="E51" s="68"/>
      <c r="F51" s="68"/>
      <c r="G51" s="69"/>
      <c r="H51" s="69"/>
      <c r="I51" s="54"/>
      <c r="J51" s="54"/>
      <c r="K51" s="54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8:8" ht="15.75" customHeight="1">
      <c r="B52" s="70" t="s">
        <v>36</v>
      </c>
      <c r="C52" s="71"/>
      <c r="D52" s="71"/>
      <c r="E52" s="71"/>
      <c r="F52" s="71" t="s">
        <v>75</v>
      </c>
      <c r="G52" s="69"/>
      <c r="H52" s="71"/>
      <c r="I52" s="54"/>
      <c r="J52" s="54"/>
      <c r="K52" s="54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8:8" ht="15.75" customHeight="1">
      <c r="B53" s="69" t="s">
        <v>76</v>
      </c>
      <c r="C53" s="71"/>
      <c r="D53" s="71"/>
      <c r="E53" s="71"/>
      <c r="F53" s="71"/>
      <c r="G53" s="69"/>
      <c r="H53" s="71"/>
      <c r="I53" s="54"/>
      <c r="J53" s="54"/>
      <c r="K53" s="54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8:8" ht="15.75" customHeight="1">
      <c r="B54" s="72" t="s">
        <v>77</v>
      </c>
      <c r="C54" s="71"/>
      <c r="D54" s="71"/>
      <c r="E54" s="71"/>
      <c r="F54" s="71"/>
      <c r="G54" s="69"/>
      <c r="H54" s="71"/>
      <c r="I54" s="54"/>
      <c r="J54" s="54"/>
      <c r="K54" s="5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8:8" ht="15.75" customHeight="1">
      <c r="A55" s="73"/>
      <c r="B55" s="72" t="s">
        <v>78</v>
      </c>
      <c r="C55" s="71"/>
      <c r="D55" s="71"/>
      <c r="E55" s="71"/>
      <c r="F55" s="71"/>
      <c r="G55" s="69"/>
      <c r="H55" s="71"/>
      <c r="I55" s="54"/>
      <c r="J55" s="54"/>
      <c r="K55" s="5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8:8" ht="15.75" customHeight="1">
      <c r="A56" s="74"/>
      <c r="B56" s="72" t="s">
        <v>79</v>
      </c>
      <c r="C56" s="71"/>
      <c r="D56" s="71"/>
      <c r="E56" s="71"/>
      <c r="F56" s="71"/>
      <c r="G56" s="69"/>
      <c r="H56" s="71"/>
      <c r="I56" s="54"/>
      <c r="J56" s="54"/>
      <c r="K56" s="54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8:8" ht="15.75" customHeight="1">
      <c r="B57" s="72" t="s">
        <v>80</v>
      </c>
      <c r="C57" s="71"/>
      <c r="D57" s="71"/>
      <c r="E57" s="71"/>
      <c r="F57" s="71"/>
      <c r="G57" s="69"/>
      <c r="H57" s="71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8:8" ht="15.75" customHeight="1">
      <c r="B58" s="72" t="s">
        <v>81</v>
      </c>
      <c r="C58" s="71"/>
      <c r="D58" s="71"/>
      <c r="E58" s="71"/>
      <c r="F58" s="71"/>
      <c r="G58" s="69"/>
      <c r="H58" s="71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8:8" ht="15.75" customHeight="1">
      <c r="B59" s="72" t="s">
        <v>82</v>
      </c>
      <c r="C59" s="71"/>
      <c r="D59" s="71"/>
      <c r="E59" s="71"/>
      <c r="F59" s="71"/>
      <c r="G59" s="69"/>
      <c r="H59" s="71"/>
      <c r="M59" s="5"/>
      <c r="N59" s="5"/>
      <c r="O59" s="5"/>
      <c r="P59" s="5"/>
      <c r="Q59" s="5"/>
      <c r="R59" s="5"/>
      <c r="S59" s="4">
        <v>74.0</v>
      </c>
      <c r="T59" s="4" t="s">
        <v>43</v>
      </c>
      <c r="U59" s="5"/>
      <c r="V59" s="5"/>
      <c r="W59" s="5"/>
      <c r="X59" s="5"/>
      <c r="Y59" s="5"/>
      <c r="Z59" s="5"/>
    </row>
    <row r="60" spans="8:8" ht="15.75" customHeight="1">
      <c r="B60" s="72"/>
      <c r="C60" s="71"/>
      <c r="D60" s="71"/>
      <c r="E60" s="71"/>
      <c r="F60" s="71"/>
      <c r="G60" s="69"/>
      <c r="H60" s="71"/>
      <c r="M60" s="5"/>
      <c r="N60" s="5"/>
      <c r="O60" s="5"/>
      <c r="P60" s="4">
        <v>2.0</v>
      </c>
      <c r="Q60" s="75">
        <v>45503.0</v>
      </c>
      <c r="R60" s="4" t="s">
        <v>44</v>
      </c>
      <c r="S60" s="4">
        <v>68.0</v>
      </c>
      <c r="T60" s="4" t="s">
        <v>43</v>
      </c>
      <c r="U60" s="5"/>
      <c r="V60" s="5"/>
      <c r="W60" s="5"/>
      <c r="X60" s="5"/>
      <c r="Y60" s="5"/>
      <c r="Z60" s="5"/>
    </row>
    <row r="61" spans="8:8" ht="15.75" customHeight="1">
      <c r="B61" s="72" t="s">
        <v>83</v>
      </c>
      <c r="C61" s="76" t="s">
        <v>84</v>
      </c>
      <c r="D61" s="71"/>
      <c r="E61" s="71"/>
      <c r="F61" s="71"/>
      <c r="G61" s="69"/>
      <c r="H61" s="71"/>
      <c r="M61" s="5"/>
      <c r="N61" s="5"/>
      <c r="O61" s="5"/>
      <c r="P61" s="4">
        <v>3.0</v>
      </c>
      <c r="Q61" s="75">
        <v>45504.0</v>
      </c>
      <c r="R61" s="4" t="s">
        <v>45</v>
      </c>
      <c r="S61" s="4">
        <v>50.0</v>
      </c>
      <c r="T61" s="4" t="s">
        <v>43</v>
      </c>
      <c r="U61" s="5"/>
      <c r="V61" s="5"/>
      <c r="W61" s="5"/>
      <c r="X61" s="5"/>
      <c r="Y61" s="5"/>
      <c r="Z61" s="5"/>
    </row>
    <row r="62" spans="8:8" ht="15.75" customHeight="1">
      <c r="B62" s="77" t="s">
        <v>37</v>
      </c>
      <c r="C62" s="71">
        <v>632.0</v>
      </c>
      <c r="D62" s="71" t="s">
        <v>38</v>
      </c>
      <c r="E62" s="78"/>
      <c r="F62" s="71"/>
      <c r="G62" s="69"/>
      <c r="H62" s="71"/>
      <c r="M62" s="5"/>
      <c r="N62" s="5"/>
      <c r="O62" s="5"/>
      <c r="P62" s="4">
        <v>4.0</v>
      </c>
      <c r="Q62" s="75">
        <v>45505.0</v>
      </c>
      <c r="R62" s="4" t="s">
        <v>46</v>
      </c>
      <c r="S62" s="4">
        <v>25.0</v>
      </c>
      <c r="T62" s="4" t="s">
        <v>43</v>
      </c>
      <c r="U62" s="5"/>
      <c r="V62" s="5"/>
      <c r="W62" s="5"/>
      <c r="X62" s="5"/>
      <c r="Y62" s="5"/>
      <c r="Z62" s="5"/>
    </row>
    <row r="63" spans="8:8" ht="15.75" customHeight="1">
      <c r="B63" s="77" t="s">
        <v>39</v>
      </c>
      <c r="C63" s="71">
        <v>500.0</v>
      </c>
      <c r="D63" s="71" t="s">
        <v>38</v>
      </c>
      <c r="E63" s="71"/>
      <c r="F63" s="71"/>
      <c r="G63" s="69"/>
      <c r="H63" s="71"/>
      <c r="M63" s="5"/>
      <c r="N63" s="5"/>
      <c r="O63" s="5"/>
      <c r="P63" s="4">
        <v>5.0</v>
      </c>
      <c r="Q63" s="75">
        <v>45506.0</v>
      </c>
      <c r="R63" s="4" t="s">
        <v>47</v>
      </c>
      <c r="S63" s="4">
        <v>50.0</v>
      </c>
      <c r="T63" s="4" t="s">
        <v>43</v>
      </c>
      <c r="U63" s="5"/>
      <c r="V63" s="5"/>
      <c r="W63" s="5"/>
      <c r="X63" s="5"/>
      <c r="Y63" s="5"/>
      <c r="Z63" s="5"/>
    </row>
    <row r="64" spans="8:8" ht="15.75" customHeight="1">
      <c r="B64" s="79" t="s">
        <v>40</v>
      </c>
      <c r="C64" s="71">
        <v>12.0</v>
      </c>
      <c r="D64" s="71" t="s">
        <v>85</v>
      </c>
      <c r="E64" s="71"/>
      <c r="F64" s="71"/>
      <c r="G64" s="69"/>
      <c r="H64" s="71"/>
      <c r="M64" s="5"/>
      <c r="N64" s="5"/>
      <c r="O64" s="5"/>
      <c r="P64" s="4">
        <v>6.0</v>
      </c>
      <c r="Q64" s="75">
        <v>45507.0</v>
      </c>
      <c r="R64" s="4" t="s">
        <v>48</v>
      </c>
      <c r="S64" s="4">
        <v>60.0</v>
      </c>
      <c r="T64" s="4" t="s">
        <v>43</v>
      </c>
      <c r="U64" s="5"/>
      <c r="V64" s="5"/>
      <c r="W64" s="5"/>
      <c r="X64" s="5"/>
      <c r="Y64" s="5"/>
      <c r="Z64" s="5"/>
    </row>
    <row r="65" spans="8:8" ht="15.75" customHeight="1">
      <c r="B65" s="72" t="s">
        <v>41</v>
      </c>
      <c r="C65" s="71">
        <v>10.0</v>
      </c>
      <c r="D65" s="71" t="s">
        <v>85</v>
      </c>
      <c r="E65" s="71"/>
      <c r="F65" s="71"/>
      <c r="G65" s="69"/>
      <c r="H65" s="71"/>
      <c r="M65" s="5"/>
      <c r="N65" s="5"/>
      <c r="O65" s="5"/>
      <c r="P65" s="4">
        <v>7.0</v>
      </c>
      <c r="Q65" s="75">
        <v>45508.0</v>
      </c>
      <c r="R65" s="4" t="s">
        <v>49</v>
      </c>
      <c r="S65" s="4">
        <v>77.0</v>
      </c>
      <c r="T65" s="4" t="s">
        <v>43</v>
      </c>
      <c r="U65" s="5"/>
      <c r="V65" s="5"/>
      <c r="W65" s="5"/>
      <c r="X65" s="5"/>
      <c r="Y65" s="5"/>
      <c r="Z65" s="5"/>
    </row>
    <row r="66" spans="8:8" ht="15.75" customHeight="1">
      <c r="B66" s="72" t="s">
        <v>42</v>
      </c>
      <c r="C66" s="80">
        <f>G79</f>
        <v>0.0</v>
      </c>
      <c r="D66" s="71"/>
      <c r="E66" s="71"/>
      <c r="F66" s="71"/>
      <c r="G66" s="69"/>
      <c r="H66" s="71"/>
      <c r="M66" s="5"/>
      <c r="N66" s="5"/>
      <c r="O66" s="5"/>
      <c r="P66" s="4">
        <v>8.0</v>
      </c>
      <c r="Q66" s="75">
        <v>45509.0</v>
      </c>
      <c r="R66" s="4" t="s">
        <v>50</v>
      </c>
      <c r="S66" s="4">
        <v>45.0</v>
      </c>
      <c r="T66" s="4" t="s">
        <v>43</v>
      </c>
      <c r="U66" s="5"/>
      <c r="V66" s="5"/>
      <c r="W66" s="5"/>
      <c r="X66" s="5"/>
      <c r="Y66" s="5"/>
      <c r="Z66" s="5"/>
    </row>
    <row r="67" spans="8:8" ht="15.75" customHeight="1">
      <c r="A67" s="81"/>
      <c r="B67" s="82" t="s">
        <v>86</v>
      </c>
      <c r="C67" s="71">
        <v>0.0</v>
      </c>
      <c r="D67" s="71"/>
      <c r="E67" s="71"/>
      <c r="F67" s="71"/>
      <c r="G67" s="69"/>
      <c r="H67" s="71"/>
      <c r="I67" s="81"/>
      <c r="J67" s="81"/>
      <c r="K67" s="81"/>
      <c r="L67" s="81"/>
      <c r="M67" s="5"/>
      <c r="N67" s="5"/>
      <c r="O67" s="5"/>
      <c r="P67" s="4">
        <v>9.0</v>
      </c>
      <c r="Q67" s="75">
        <v>45510.0</v>
      </c>
      <c r="R67" s="4" t="s">
        <v>51</v>
      </c>
      <c r="S67" s="4">
        <v>10.0</v>
      </c>
      <c r="T67" s="4"/>
      <c r="U67" s="5"/>
      <c r="V67" s="5"/>
      <c r="W67" s="5"/>
      <c r="X67" s="5"/>
      <c r="Y67" s="5"/>
      <c r="Z67" s="5"/>
    </row>
    <row r="68" spans="8:8" ht="15.75" customHeight="1">
      <c r="A68" s="5"/>
      <c r="B68" s="82" t="s">
        <v>87</v>
      </c>
      <c r="C68" s="71">
        <v>0.0</v>
      </c>
      <c r="D68" s="71"/>
      <c r="E68" s="71"/>
      <c r="F68" s="71"/>
      <c r="G68" s="69"/>
      <c r="H68" s="71"/>
      <c r="I68" s="83"/>
      <c r="J68" s="81"/>
      <c r="K68" s="81"/>
      <c r="L68" s="81"/>
      <c r="M68" s="5"/>
      <c r="N68" s="5"/>
      <c r="O68" s="5"/>
      <c r="P68" s="4">
        <v>10.0</v>
      </c>
      <c r="Q68" s="75">
        <v>45511.0</v>
      </c>
      <c r="R68" s="4" t="s">
        <v>52</v>
      </c>
      <c r="S68" s="4">
        <v>88.0</v>
      </c>
      <c r="T68" s="4" t="s">
        <v>43</v>
      </c>
      <c r="U68" s="5"/>
      <c r="V68" s="5"/>
      <c r="W68" s="5"/>
      <c r="X68" s="5"/>
      <c r="Y68" s="5"/>
      <c r="Z68" s="5"/>
    </row>
    <row r="69" spans="8:8" ht="15.75" customHeight="1">
      <c r="A69" s="5"/>
      <c r="B69" s="72"/>
      <c r="C69" s="80"/>
      <c r="D69" s="71"/>
      <c r="E69" s="71"/>
      <c r="F69" s="71"/>
      <c r="G69" s="69"/>
      <c r="H69" s="71"/>
      <c r="I69" s="5"/>
      <c r="J69" s="5"/>
      <c r="K69" s="5"/>
      <c r="L69" s="5"/>
      <c r="M69" s="5"/>
      <c r="N69" s="5"/>
      <c r="O69" s="5"/>
      <c r="P69" s="4">
        <v>11.0</v>
      </c>
      <c r="Q69" s="4" t="s">
        <v>53</v>
      </c>
      <c r="R69" s="4" t="s">
        <v>54</v>
      </c>
      <c r="S69" s="4">
        <v>55.0</v>
      </c>
      <c r="T69" s="4" t="s">
        <v>43</v>
      </c>
      <c r="U69" s="5"/>
      <c r="V69" s="5"/>
      <c r="W69" s="5"/>
      <c r="X69" s="5"/>
      <c r="Y69" s="5"/>
      <c r="Z69" s="5"/>
    </row>
    <row r="70" spans="8:8" ht="15.75" customHeight="1">
      <c r="A70" s="84"/>
      <c r="B70" s="85" t="s">
        <v>88</v>
      </c>
      <c r="C70" s="86" t="s">
        <v>75</v>
      </c>
      <c r="D70" s="80">
        <f>((C62-C67)*C66+C68)*C65/(C64*C63)</f>
        <v>0.0</v>
      </c>
      <c r="E70" s="71"/>
      <c r="F70" s="71"/>
      <c r="G70" s="69"/>
      <c r="H70" s="71"/>
      <c r="I70" s="84"/>
      <c r="J70" s="84"/>
      <c r="K70" s="84"/>
      <c r="L70" s="84"/>
      <c r="M70" s="5"/>
      <c r="N70" s="5"/>
      <c r="O70" s="5"/>
      <c r="P70" s="4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8:8" ht="15.7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5"/>
      <c r="N71" s="5"/>
      <c r="O71" s="5"/>
      <c r="P71" s="5"/>
      <c r="Q71" s="5"/>
      <c r="R71" s="4">
        <v>74.0</v>
      </c>
      <c r="S71" s="4" t="s">
        <v>43</v>
      </c>
      <c r="T71" s="5"/>
      <c r="U71" s="5"/>
      <c r="V71" s="5"/>
      <c r="W71" s="5"/>
      <c r="X71" s="5"/>
      <c r="Y71" s="5"/>
      <c r="Z71" s="5"/>
    </row>
    <row r="72" spans="8:8" ht="15.7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5"/>
      <c r="N72" s="5"/>
      <c r="O72" s="4">
        <v>2.0</v>
      </c>
      <c r="P72" s="75">
        <v>45503.0</v>
      </c>
      <c r="Q72" s="4" t="s">
        <v>55</v>
      </c>
      <c r="R72" s="4">
        <v>68.0</v>
      </c>
      <c r="S72" s="4" t="s">
        <v>43</v>
      </c>
      <c r="T72" s="5"/>
      <c r="U72" s="5"/>
      <c r="V72" s="5"/>
      <c r="W72" s="5"/>
      <c r="X72" s="5"/>
      <c r="Y72" s="5"/>
      <c r="Z72" s="5"/>
    </row>
    <row r="73" spans="8:8" ht="15.7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5"/>
      <c r="N73" s="5"/>
      <c r="O73" s="4">
        <v>3.0</v>
      </c>
      <c r="P73" s="75">
        <v>45504.0</v>
      </c>
      <c r="Q73" s="4" t="s">
        <v>56</v>
      </c>
      <c r="R73" s="4">
        <v>50.0</v>
      </c>
      <c r="S73" s="4" t="s">
        <v>43</v>
      </c>
      <c r="T73" s="5"/>
      <c r="U73" s="5"/>
      <c r="V73" s="5"/>
      <c r="W73" s="5"/>
      <c r="X73" s="5"/>
      <c r="Y73" s="5"/>
      <c r="Z73" s="5"/>
    </row>
    <row r="74" spans="8:8" ht="15.7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5"/>
      <c r="N74" s="5"/>
      <c r="O74" s="4">
        <v>4.0</v>
      </c>
      <c r="P74" s="75">
        <v>45505.0</v>
      </c>
      <c r="Q74" s="4" t="s">
        <v>57</v>
      </c>
      <c r="R74" s="4">
        <v>26.0</v>
      </c>
      <c r="S74" s="4" t="s">
        <v>43</v>
      </c>
      <c r="T74" s="5"/>
      <c r="U74" s="5"/>
      <c r="V74" s="5"/>
      <c r="W74" s="5"/>
      <c r="X74" s="5"/>
      <c r="Y74" s="5"/>
      <c r="Z74" s="5"/>
    </row>
    <row r="75" spans="8:8" ht="15.7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5"/>
      <c r="N75" s="5"/>
      <c r="O75" s="4">
        <v>5.0</v>
      </c>
      <c r="P75" s="75">
        <v>45506.0</v>
      </c>
      <c r="Q75" s="4" t="s">
        <v>58</v>
      </c>
      <c r="R75" s="4">
        <v>65.0</v>
      </c>
      <c r="S75" s="4" t="s">
        <v>43</v>
      </c>
      <c r="T75" s="5"/>
      <c r="U75" s="5"/>
      <c r="V75" s="5"/>
      <c r="W75" s="5"/>
      <c r="X75" s="5"/>
      <c r="Y75" s="5"/>
      <c r="Z75" s="5"/>
    </row>
    <row r="76" spans="8:8" ht="15.7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5"/>
      <c r="N76" s="5"/>
      <c r="O76" s="4">
        <v>6.0</v>
      </c>
      <c r="P76" s="75">
        <v>45507.0</v>
      </c>
      <c r="Q76" s="4" t="s">
        <v>59</v>
      </c>
      <c r="R76" s="4">
        <v>55.0</v>
      </c>
      <c r="S76" s="4" t="s">
        <v>43</v>
      </c>
      <c r="T76" s="5"/>
      <c r="U76" s="5"/>
      <c r="V76" s="5"/>
      <c r="W76" s="5"/>
      <c r="X76" s="5"/>
      <c r="Y76" s="5"/>
      <c r="Z76" s="5"/>
    </row>
    <row r="77" spans="8:8" ht="15.7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5"/>
      <c r="N77" s="5"/>
      <c r="O77" s="4">
        <v>7.0</v>
      </c>
      <c r="P77" s="75">
        <v>45508.0</v>
      </c>
      <c r="Q77" s="4" t="s">
        <v>60</v>
      </c>
      <c r="R77" s="4">
        <v>44.0</v>
      </c>
      <c r="S77" s="4" t="s">
        <v>43</v>
      </c>
      <c r="T77" s="5"/>
      <c r="U77" s="5"/>
      <c r="V77" s="5"/>
      <c r="W77" s="5"/>
      <c r="X77" s="5"/>
      <c r="Y77" s="5"/>
      <c r="Z77" s="5"/>
    </row>
    <row r="78" spans="8:8" ht="15.7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5"/>
      <c r="N78" s="5"/>
      <c r="O78" s="4"/>
      <c r="P78" s="75"/>
      <c r="Q78" s="4"/>
      <c r="R78" s="4"/>
      <c r="S78" s="4"/>
      <c r="T78" s="5"/>
      <c r="U78" s="5"/>
      <c r="V78" s="5"/>
      <c r="W78" s="5"/>
      <c r="X78" s="5"/>
      <c r="Y78" s="5"/>
      <c r="Z78" s="5"/>
    </row>
    <row r="79" spans="8:8" ht="15.7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5"/>
      <c r="N79" s="5"/>
      <c r="O79" s="4">
        <v>8.0</v>
      </c>
      <c r="P79" s="75">
        <v>45509.0</v>
      </c>
      <c r="Q79" s="4" t="s">
        <v>61</v>
      </c>
      <c r="R79" s="4">
        <v>79.0</v>
      </c>
      <c r="S79" s="4" t="s">
        <v>43</v>
      </c>
      <c r="T79" s="5"/>
      <c r="U79" s="5"/>
      <c r="V79" s="5"/>
      <c r="W79" s="5"/>
      <c r="X79" s="5"/>
      <c r="Y79" s="5"/>
      <c r="Z79" s="5"/>
    </row>
    <row r="80" spans="8:8" ht="15.7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5"/>
      <c r="N80" s="5"/>
      <c r="O80" s="4">
        <v>9.0</v>
      </c>
      <c r="P80" s="75">
        <v>45510.0</v>
      </c>
      <c r="Q80" s="4" t="s">
        <v>62</v>
      </c>
      <c r="R80" s="4">
        <v>65.0</v>
      </c>
      <c r="S80" s="4" t="s">
        <v>43</v>
      </c>
      <c r="T80" s="5"/>
      <c r="U80" s="5"/>
      <c r="V80" s="5"/>
      <c r="W80" s="5"/>
      <c r="X80" s="5"/>
      <c r="Y80" s="5"/>
      <c r="Z80" s="5"/>
    </row>
    <row r="81" spans="8:8" ht="15.7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5"/>
      <c r="N81" s="5"/>
      <c r="O81" s="4">
        <v>10.0</v>
      </c>
      <c r="P81" s="75">
        <v>45511.0</v>
      </c>
      <c r="Q81" s="4" t="s">
        <v>63</v>
      </c>
      <c r="R81" s="4">
        <v>55.0</v>
      </c>
      <c r="S81" s="4" t="s">
        <v>43</v>
      </c>
      <c r="T81" s="5"/>
      <c r="U81" s="5"/>
      <c r="V81" s="5"/>
      <c r="W81" s="5"/>
      <c r="X81" s="5"/>
      <c r="Y81" s="5"/>
      <c r="Z81" s="5"/>
    </row>
    <row r="82" spans="8:8" ht="15.7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5"/>
      <c r="N82" s="5"/>
      <c r="O82" s="4">
        <v>11.0</v>
      </c>
      <c r="P82" s="75">
        <v>45512.0</v>
      </c>
      <c r="Q82" s="4" t="s">
        <v>64</v>
      </c>
      <c r="R82" s="4">
        <v>88.0</v>
      </c>
      <c r="S82" s="4" t="s">
        <v>43</v>
      </c>
      <c r="T82" s="5"/>
      <c r="U82" s="5"/>
      <c r="V82" s="5"/>
      <c r="W82" s="5"/>
      <c r="X82" s="5"/>
      <c r="Y82" s="5"/>
      <c r="Z82" s="5"/>
    </row>
    <row r="83" spans="8:8" ht="15.7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5"/>
      <c r="N83" s="5"/>
      <c r="O83" s="4">
        <v>12.0</v>
      </c>
      <c r="P83" s="75">
        <v>45513.0</v>
      </c>
      <c r="Q83" s="4" t="s">
        <v>65</v>
      </c>
      <c r="R83" s="4">
        <v>53.0</v>
      </c>
      <c r="S83" s="5"/>
      <c r="T83" s="5"/>
      <c r="U83" s="5"/>
      <c r="V83" s="5"/>
      <c r="W83" s="5"/>
      <c r="X83" s="5"/>
      <c r="Y83" s="5"/>
      <c r="Z83" s="5"/>
    </row>
    <row r="84" spans="8:8" ht="15.7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8:8" ht="15.7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8:8" ht="15.7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8:8" ht="15.7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8:8" ht="15.7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8:8" ht="15.7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8:8" ht="15.7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8:8" ht="15.7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8:8" ht="15.7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5"/>
      <c r="N92" s="5"/>
      <c r="O92" s="5"/>
      <c r="P92" s="5"/>
      <c r="Q92" s="87" t="s">
        <v>36</v>
      </c>
      <c r="R92" s="48"/>
      <c r="S92" s="5"/>
      <c r="T92" s="5"/>
      <c r="U92" s="5"/>
      <c r="V92" s="5"/>
      <c r="W92" s="5"/>
      <c r="X92" s="5"/>
      <c r="Y92" s="5"/>
      <c r="Z92" s="5"/>
    </row>
    <row r="93" spans="8:8" ht="15.7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8:8" ht="15.75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5"/>
      <c r="N94" s="5">
        <v>115200.0</v>
      </c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8:8" ht="15.7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5"/>
      <c r="N95" s="5">
        <v>458000.0</v>
      </c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8:8" ht="15.7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8:8" ht="15.7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5"/>
      <c r="N97" s="5"/>
      <c r="O97" s="5"/>
      <c r="P97" s="5"/>
      <c r="Q97" s="5">
        <v>8448.0</v>
      </c>
      <c r="R97" s="5"/>
      <c r="S97" s="5"/>
      <c r="T97" s="5"/>
      <c r="U97" s="5"/>
      <c r="V97" s="5"/>
      <c r="W97" s="5"/>
      <c r="X97" s="5"/>
      <c r="Y97" s="5"/>
      <c r="Z97" s="5"/>
    </row>
    <row r="98" spans="8:8" ht="15.7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5"/>
      <c r="N98" s="5"/>
      <c r="O98" s="5"/>
      <c r="P98" s="5"/>
      <c r="Q98" s="5">
        <v>8664.0</v>
      </c>
      <c r="R98" s="5"/>
      <c r="S98" s="5"/>
      <c r="T98" s="5"/>
      <c r="U98" s="5"/>
      <c r="V98" s="5"/>
      <c r="W98" s="5"/>
      <c r="X98" s="5"/>
      <c r="Y98" s="5"/>
      <c r="Z98" s="5"/>
    </row>
    <row r="99" spans="8:8" ht="15.75" customHeight="1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8:8" ht="15.75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5"/>
      <c r="N100" s="5">
        <v>45687.0</v>
      </c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8:8" ht="15.7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8:8" ht="15.7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8:8" ht="15.7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5"/>
      <c r="N103" s="5"/>
      <c r="O103" s="5">
        <v>548200.0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8:8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8:8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8:8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8:8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8: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8:8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8:8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8:8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8:8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8:8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8:8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8:8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8:8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8:8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8: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8:8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8:8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8:8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8:8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8:8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8:8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8:8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8:8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8:8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8: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8:8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8:8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8:8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8:8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8:8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8:8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8:8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8:8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8:8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8: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8:8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8:8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8:8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8:8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8:8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8:8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8:8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8:8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8:8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8: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8:8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8:8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8:8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8:8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8:8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8:8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8:8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8:8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8:8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8: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8:8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8:8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8:8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8:8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8:8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8:8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8:8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8:8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8:8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8: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8:8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8:8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8:8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8:8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8:8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8:8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8:8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8:8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8:8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8: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8:8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8:8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8:8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8:8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8:8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8:8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8:8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8:8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8:8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8: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8:8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8:8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8:8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8:8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8:8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8:8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8:8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8:8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8:8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8: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8:8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8:8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8:8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8:8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8:8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8:8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8:8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8:8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8:8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8: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8:8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8:8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8:8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8:8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8:8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8:8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8:8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8:8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8:8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8: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8:8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8:8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8:8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8:8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8:8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8:8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8:8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8:8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8:8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8: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8:8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8:8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8:8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8:8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8:8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8:8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8:8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8:8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8:8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8: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8:8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8:8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8:8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8:8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8:8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8:8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8:8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8:8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8:8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8: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8:8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8:8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8:8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8:8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8:8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8:8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8:8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8:8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8:8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8: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8:8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8:8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8:8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8:8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8:8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8:8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8:8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8:8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8:8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8: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8:8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8:8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8:8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8:8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8:8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8:8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8:8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8:8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8:8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8: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8:8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8:8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8:8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8:8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8:8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8:8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8:8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8:8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8:8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8: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8:8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8:8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8:8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8:8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8:8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8:8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8:8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8:8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8:8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8: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8:8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8:8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8:8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8:8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8:8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8:8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8:8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8:8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8:8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8: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8:8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8:8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8:8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8:8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8:8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8:8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8:8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8:8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8:8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8: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8:8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8:8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8:8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8:8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8:8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8:8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8:8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8:8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8:8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8: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8:8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8:8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8:8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8:8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8:8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8:8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8:8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8:8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8:8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8: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8:8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8:8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8:8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8:8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8:8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8:8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8:8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8:8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8:8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8: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8:8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8:8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8:8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8:8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8:8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8:8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8:8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8:8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8:8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8: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8:8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8:8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8:8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8:8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8:8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8:8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8:8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8:8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8:8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8: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8:8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8:8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8:8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8:8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8:8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8:8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8:8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8:8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8:8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8: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8:8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8:8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8:8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8:8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8:8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8:8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8:8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8:8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8:8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8: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8:8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8:8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8:8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8:8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8:8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8:8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8:8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8:8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8:8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8: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8:8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8:8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8:8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8:8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8:8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8:8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8:8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8:8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8:8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8: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8:8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8:8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8:8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8:8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8:8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8:8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8:8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8:8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8:8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8: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8:8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8:8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8:8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8:8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8:8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8:8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8:8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8:8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8:8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8: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8:8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8:8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8:8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8:8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8:8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8:8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8:8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8:8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8:8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8: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8:8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8:8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8:8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8:8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8:8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8:8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8:8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8:8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8:8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8: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8:8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8:8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8:8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8:8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8:8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8:8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8:8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8:8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8:8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8: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8:8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8:8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8:8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8:8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8:8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8:8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8:8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8:8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8:8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8: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8:8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8:8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8:8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8:8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8:8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8:8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8:8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8:8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8:8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8: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8:8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8:8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8:8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8:8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8:8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8:8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8:8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8:8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8:8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8: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8:8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8:8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8:8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8:8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8:8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8:8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8:8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8:8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8:8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8: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8:8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8:8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8:8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8:8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8:8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8:8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8:8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8:8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8:8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8: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8:8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8:8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8:8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8:8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8:8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8:8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8:8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8:8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8:8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8: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8:8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8:8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8:8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8:8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8:8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8:8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8:8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8:8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8:8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8: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8:8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8:8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8:8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8:8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8:8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8:8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8:8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8:8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8:8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8: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8:8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8:8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8:8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8:8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8:8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8:8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8:8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8:8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8:8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8: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8:8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8:8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8:8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8:8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8:8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8:8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8:8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8:8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8:8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8: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8:8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8:8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8:8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8:8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8:8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8:8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8:8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8:8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8:8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8: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8:8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8:8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8:8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8:8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8:8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8:8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8:8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8:8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8:8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8: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8:8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8:8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8:8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8:8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8:8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8:8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8:8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8:8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8:8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8: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8:8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8:8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8:8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8:8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8:8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8:8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8:8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8:8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8:8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8: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8:8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8:8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8:8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8:8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8:8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8:8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8:8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8:8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8:8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8: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8:8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8:8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8:8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8:8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8:8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8:8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8:8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8:8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8:8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8: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8:8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8:8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8:8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8:8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8:8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8:8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8:8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8:8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8:8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8: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8:8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8:8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8:8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8:8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8:8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8:8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8:8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8:8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8:8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8: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8:8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8:8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8:8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8:8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8:8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8:8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8:8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8:8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8:8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8: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8:8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8:8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8:8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8:8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8:8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8:8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8:8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8:8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8:8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8: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8:8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8:8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8:8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8:8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8:8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8:8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8:8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8:8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8:8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8: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8:8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8:8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8:8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8:8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8:8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8:8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8:8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8:8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8:8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8: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8:8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8:8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8:8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8:8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8:8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8:8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8:8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8:8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8:8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8: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8:8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8:8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8:8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8:8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8:8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8:8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8:8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8:8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8:8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8: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8:8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8:8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8:8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8:8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8:8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8:8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8:8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8:8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8:8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8: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8:8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8:8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8:8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8:8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8:8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8:8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8:8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8:8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8:8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8: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8:8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8:8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8:8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8:8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8:8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8:8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8:8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8:8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8:8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8: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8:8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8:8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8:8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8:8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8:8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8:8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8:8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8:8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8:8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8: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8:8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8:8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8:8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8:8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8:8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8:8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8:8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8:8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8:8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8: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8:8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8:8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8:8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8:8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8:8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8:8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8:8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8:8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8:8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8: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8:8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8:8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8:8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8:8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8:8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8:8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8:8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8:8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8:8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8: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8:8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8:8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8:8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8:8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8:8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8:8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8:8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8:8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8:8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8: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8:8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8:8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8:8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8:8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8:8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8:8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8:8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8:8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8:8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8: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8:8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8:8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8:8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8:8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8:8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8:8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8:8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8:8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8:8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8: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8:8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8:8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8:8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8:8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8:8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8:8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8:8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8:8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8:8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8: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8:8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8:8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8:8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8:8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8:8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8:8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8:8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8:8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8:8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8: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8:8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8:8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8:8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8:8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8:8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8:8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8:8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8:8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8:8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8: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8:8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8:8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8:8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8:8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8:8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8:8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8:8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8:8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8:8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8: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8:8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8:8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8:8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8:8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8:8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8:8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8:8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8:8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8:8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8: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8:8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8:8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8:8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8:8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8:8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8:8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8:8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8:8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8:8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8: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8:8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8:8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8:8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8:8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8:8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8:8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8:8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8:8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8:8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8: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8:8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8:8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8:8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8:8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8:8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8:8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8:8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8:8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8:8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8: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8:8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8:8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8:8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8:8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8:8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8:8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8:8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8:8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8:8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8: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8:8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8:8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8:8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8:8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8:8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8:8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8:8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8:8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8:8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8: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8:8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8:8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8:8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8:8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8:8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8:8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8:8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8:8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8:8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8: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8:8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8:8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8:8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8:8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8:8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8:8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8:8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8:8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8:8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8: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8:8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8:8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8:8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8:8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8:8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8:8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8:8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8:8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8:8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8: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8:8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8:8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8:8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8:8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8:8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8:8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8:8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8:8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8:8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8: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8:8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8:8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8:8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8:8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8:8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8:8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8:8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8:8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8:8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8: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8:8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8:8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8:8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8:8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8:8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8:8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8:8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8:8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8:8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8: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8:8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8:8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8:8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8:8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8:8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8:8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8:8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8:8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8:8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8: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8:8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8:8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8:8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8:8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8:8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8:8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8:8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8:8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8:8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8: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8:8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8:8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8:8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8:8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8:8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8:8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8:8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8:8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8:8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8: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8:8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8:8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8:8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8:8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8:8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8:8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8:8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8:8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8:8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8: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8:8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8:8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8:8" ht="15.7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8:8" ht="15.7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8:8" ht="15.75" customHeight="1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8:8" ht="15.75" customHeight="1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8:8" ht="15.75" customHeight="1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8:8" ht="15.75" customHeight="1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8:8" ht="15.75" customHeight="1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8:8" ht="15.75" customHeight="1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8:8" ht="15.75" customHeight="1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8:8" ht="15.75" customHeight="1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8:8" ht="15.75" customHeight="1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8:8" ht="15.75" customHeight="1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8:8" ht="15.75" customHeight="1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8:8" ht="15.75" customHeight="1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8:8" ht="15.75" customHeight="1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</sheetData>
  <mergeCells count="9">
    <mergeCell ref="Q92:R92"/>
    <mergeCell ref="A1:D1"/>
    <mergeCell ref="A18:D18"/>
    <mergeCell ref="A20:D20"/>
    <mergeCell ref="A36:E36"/>
    <mergeCell ref="A37:E37"/>
    <mergeCell ref="H37:L37"/>
    <mergeCell ref="H36:L36"/>
    <mergeCell ref="B51:F51"/>
  </mergeCells>
  <hyperlinks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22" r:id="rId12"/>
    <hyperlink ref="B23" r:id="rId13"/>
    <hyperlink ref="B24" r:id="rId14"/>
    <hyperlink ref="B25" r:id="rId15"/>
    <hyperlink ref="B26" r:id="rId16"/>
    <hyperlink ref="B27" r:id="rId17"/>
    <hyperlink ref="B28" r:id="rId18"/>
    <hyperlink ref="B29" r:id="rId19"/>
    <hyperlink ref="B30" r:id="rId20"/>
  </hyperlink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Acer</dc:creator>
  <cp:lastModifiedBy>Dekado</cp:lastModifiedBy>
  <dcterms:created xsi:type="dcterms:W3CDTF">2024-04-26T06:47:40Z</dcterms:created>
  <dcterms:modified xsi:type="dcterms:W3CDTF">2024-04-28T10:14:43Z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c39a0634fdfd475a9f7efb4a0e9129e4</vt:lpwstr>
  </property>
</Properties>
</file>